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360" yWindow="180" windowWidth="12120" windowHeight="8448"/>
  </bookViews>
  <sheets>
    <sheet name="гроб" sheetId="9" r:id="rId1"/>
    <sheet name="могила" sheetId="11" r:id="rId2"/>
  </sheets>
  <definedNames>
    <definedName name="_xlnm.Print_Area" localSheetId="0">гроб!$A$1:$F$56</definedName>
    <definedName name="_xlnm.Print_Area" localSheetId="1">могила!$A$1:$G$28</definedName>
  </definedNames>
  <calcPr calcId="125725"/>
</workbook>
</file>

<file path=xl/calcChain.xml><?xml version="1.0" encoding="utf-8"?>
<calcChain xmlns="http://schemas.openxmlformats.org/spreadsheetml/2006/main">
  <c r="F19" i="11"/>
  <c r="F18"/>
  <c r="F16"/>
  <c r="F17"/>
  <c r="F50" i="9" l="1"/>
  <c r="F51" s="1"/>
  <c r="F18"/>
  <c r="F49"/>
  <c r="F46"/>
  <c r="F14" i="11"/>
  <c r="F13"/>
  <c r="F15"/>
  <c r="F32" i="9"/>
  <c r="F33"/>
  <c r="F34"/>
  <c r="F35"/>
  <c r="F31"/>
  <c r="F30"/>
  <c r="F14"/>
  <c r="F15"/>
  <c r="F16"/>
  <c r="F17"/>
  <c r="F19"/>
  <c r="F20"/>
  <c r="F21"/>
  <c r="F13"/>
  <c r="F22" s="1"/>
  <c r="F36"/>
  <c r="F37" l="1"/>
  <c r="F52"/>
  <c r="F24"/>
</calcChain>
</file>

<file path=xl/sharedStrings.xml><?xml version="1.0" encoding="utf-8"?>
<sst xmlns="http://schemas.openxmlformats.org/spreadsheetml/2006/main" count="154" uniqueCount="65">
  <si>
    <t>1.</t>
  </si>
  <si>
    <t>2.</t>
  </si>
  <si>
    <t>3.</t>
  </si>
  <si>
    <t>4.</t>
  </si>
  <si>
    <t>5.</t>
  </si>
  <si>
    <t>8.</t>
  </si>
  <si>
    <t>Электроэнергия</t>
  </si>
  <si>
    <t>7.</t>
  </si>
  <si>
    <t>кг</t>
  </si>
  <si>
    <t>№ п\п</t>
  </si>
  <si>
    <t>ед. изм.</t>
  </si>
  <si>
    <t>кол-во</t>
  </si>
  <si>
    <t>цена</t>
  </si>
  <si>
    <t>сумма</t>
  </si>
  <si>
    <t>наименование статей и показателей</t>
  </si>
  <si>
    <t xml:space="preserve"> </t>
  </si>
  <si>
    <t>Затраты на производство</t>
  </si>
  <si>
    <t>руб.</t>
  </si>
  <si>
    <t>м</t>
  </si>
  <si>
    <t>Ткань ситец красный</t>
  </si>
  <si>
    <r>
      <t>м</t>
    </r>
    <r>
      <rPr>
        <sz val="10"/>
        <rFont val="Arial Cyr"/>
        <charset val="204"/>
      </rPr>
      <t>³</t>
    </r>
  </si>
  <si>
    <t>кВт/час</t>
  </si>
  <si>
    <t>Ткань черная или лента</t>
  </si>
  <si>
    <t>Пиломатериал (доска)</t>
  </si>
  <si>
    <t>Гвозди</t>
  </si>
  <si>
    <t>Трудозатраты</t>
  </si>
  <si>
    <t>Транспортные услуги</t>
  </si>
  <si>
    <t>маш/час</t>
  </si>
  <si>
    <t>чел/час</t>
  </si>
  <si>
    <t>"Утверждаю"</t>
  </si>
  <si>
    <t>_______________ А. В. Подкопаев</t>
  </si>
  <si>
    <t>Калькуляция</t>
  </si>
  <si>
    <t>6.</t>
  </si>
  <si>
    <t>Инвестиционная составляющая</t>
  </si>
  <si>
    <t>Отпускная цена 1 ед. без НДС</t>
  </si>
  <si>
    <t>Вед. экономист</t>
  </si>
  <si>
    <t>Г. Р. Яшкузина</t>
  </si>
  <si>
    <t xml:space="preserve">на  изготовление 1 ед. гроба без обивки тканью и памятником </t>
  </si>
  <si>
    <t>Пиломатериал (ДСП)</t>
  </si>
  <si>
    <t>л</t>
  </si>
  <si>
    <t>Ткань ситец белый</t>
  </si>
  <si>
    <t>Услуги цеха благоустройства</t>
  </si>
  <si>
    <t>Отпускная цена 1 ед. с НДС</t>
  </si>
  <si>
    <t>на  изготовление 1 ед. гроба яшик</t>
  </si>
  <si>
    <t>куб.м.</t>
  </si>
  <si>
    <t>Рытье могилы (Эксковатор - 2 маш/час)</t>
  </si>
  <si>
    <t>"11" ноября 2019 г.</t>
  </si>
  <si>
    <t>Генеральный директор АО "Оссора"</t>
  </si>
  <si>
    <t>Генеральный директор</t>
  </si>
  <si>
    <t>АО "Оссора"</t>
  </si>
  <si>
    <t>на  изготовление 1 ед. гроба с обивкой тканью и памятником на 2020 год</t>
  </si>
  <si>
    <t>Исп. Юшкова З.В.</t>
  </si>
  <si>
    <t>Саморезы</t>
  </si>
  <si>
    <t>Доска обрезная</t>
  </si>
  <si>
    <t>м3</t>
  </si>
  <si>
    <t>Инвестиционная составляющая, 5%</t>
  </si>
  <si>
    <t>9.</t>
  </si>
  <si>
    <t>10.</t>
  </si>
  <si>
    <t>11.</t>
  </si>
  <si>
    <t>на усгуги автотранспорта  (рытье могилы) на 2020 год</t>
  </si>
  <si>
    <t>Исп.Юшкова З.В.</t>
  </si>
  <si>
    <t>Вывоз грунта (МТЗ - 1,5 маш/час)</t>
  </si>
  <si>
    <t>Подготовка могылы (SEM 639- 1,5 маш/час)</t>
  </si>
  <si>
    <t>Завоз песка (МАЗ - 1,0 маш/час)</t>
  </si>
  <si>
    <t>Инвестиционная  составляющая 3,2%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</si>
</sst>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4" fillId="0" borderId="0" xfId="0" applyFont="1" applyAlignment="1">
      <alignment horizontal="center"/>
    </xf>
    <xf numFmtId="0" fontId="6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2" fontId="7" fillId="0" borderId="1" xfId="0" applyNumberFormat="1" applyFont="1" applyBorder="1"/>
    <xf numFmtId="2" fontId="4" fillId="0" borderId="1" xfId="0" applyNumberFormat="1" applyFont="1" applyBorder="1"/>
    <xf numFmtId="0" fontId="5" fillId="0" borderId="0" xfId="0" applyFont="1" applyAlignme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/>
    <xf numFmtId="2" fontId="7" fillId="0" borderId="0" xfId="0" applyNumberFormat="1" applyFont="1" applyBorder="1"/>
    <xf numFmtId="2" fontId="4" fillId="0" borderId="0" xfId="0" applyNumberFormat="1" applyFont="1" applyBorder="1"/>
    <xf numFmtId="2" fontId="1" fillId="0" borderId="1" xfId="0" applyNumberFormat="1" applyFont="1" applyBorder="1"/>
    <xf numFmtId="0" fontId="6" fillId="0" borderId="0" xfId="0" applyFont="1" applyAlignment="1">
      <alignment vertical="center"/>
    </xf>
    <xf numFmtId="0" fontId="4" fillId="0" borderId="0" xfId="0" applyFont="1" applyAlignment="1"/>
    <xf numFmtId="0" fontId="0" fillId="0" borderId="0" xfId="0" applyAlignment="1"/>
    <xf numFmtId="0" fontId="0" fillId="0" borderId="1" xfId="0" applyBorder="1"/>
    <xf numFmtId="0" fontId="0" fillId="0" borderId="1" xfId="0" applyFont="1" applyFill="1" applyBorder="1" applyAlignment="1">
      <alignment horizontal="center"/>
    </xf>
    <xf numFmtId="0" fontId="7" fillId="0" borderId="0" xfId="0" applyFont="1"/>
    <xf numFmtId="0" fontId="7" fillId="2" borderId="1" xfId="0" applyFont="1" applyFill="1" applyBorder="1"/>
    <xf numFmtId="2" fontId="7" fillId="2" borderId="1" xfId="0" applyNumberFormat="1" applyFont="1" applyFill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4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54"/>
  <sheetViews>
    <sheetView tabSelected="1" view="pageBreakPreview" zoomScale="75" zoomScaleNormal="100" zoomScaleSheetLayoutView="75" workbookViewId="0">
      <selection activeCell="H44" sqref="H44"/>
    </sheetView>
  </sheetViews>
  <sheetFormatPr defaultRowHeight="13.2"/>
  <cols>
    <col min="1" max="1" width="6.33203125" customWidth="1"/>
    <col min="2" max="2" width="31.44140625" customWidth="1"/>
    <col min="4" max="4" width="8.109375" customWidth="1"/>
    <col min="5" max="5" width="9.6640625" customWidth="1"/>
    <col min="6" max="6" width="25.109375" customWidth="1"/>
    <col min="8" max="8" width="14.44140625" customWidth="1"/>
  </cols>
  <sheetData>
    <row r="2" spans="1:8">
      <c r="B2" s="3"/>
      <c r="E2" s="30" t="s">
        <v>29</v>
      </c>
      <c r="F2" s="30"/>
      <c r="G2" s="30"/>
    </row>
    <row r="3" spans="1:8" ht="17.25" customHeight="1">
      <c r="B3" s="1"/>
      <c r="E3" s="31" t="s">
        <v>47</v>
      </c>
      <c r="F3" s="31"/>
      <c r="G3" s="31"/>
    </row>
    <row r="4" spans="1:8" ht="12.75" customHeight="1">
      <c r="B4" s="1"/>
      <c r="E4" s="31"/>
      <c r="F4" s="31"/>
      <c r="G4" s="31"/>
    </row>
    <row r="5" spans="1:8" ht="20.25" customHeight="1">
      <c r="E5" s="31" t="s">
        <v>30</v>
      </c>
      <c r="F5" s="31"/>
      <c r="G5" s="31"/>
    </row>
    <row r="6" spans="1:8" ht="18.75" customHeight="1">
      <c r="C6" t="s">
        <v>46</v>
      </c>
    </row>
    <row r="9" spans="1:8" ht="22.5" customHeight="1">
      <c r="A9" s="35" t="s">
        <v>31</v>
      </c>
      <c r="B9" s="35"/>
      <c r="C9" s="35"/>
      <c r="D9" s="35"/>
      <c r="E9" s="35"/>
      <c r="F9" s="35"/>
      <c r="G9" s="35"/>
      <c r="H9" s="13"/>
    </row>
    <row r="10" spans="1:8" ht="24" customHeight="1">
      <c r="A10" s="40" t="s">
        <v>50</v>
      </c>
      <c r="B10" s="40"/>
      <c r="C10" s="40"/>
      <c r="D10" s="40"/>
      <c r="E10" s="40"/>
      <c r="F10" s="40"/>
      <c r="G10" s="40"/>
      <c r="H10" s="4"/>
    </row>
    <row r="11" spans="1:8" ht="39.75" customHeight="1">
      <c r="A11" s="5" t="s">
        <v>9</v>
      </c>
      <c r="B11" s="6" t="s">
        <v>14</v>
      </c>
      <c r="C11" s="5" t="s">
        <v>10</v>
      </c>
      <c r="D11" s="5" t="s">
        <v>11</v>
      </c>
      <c r="E11" s="5" t="s">
        <v>12</v>
      </c>
      <c r="F11" s="5" t="s">
        <v>13</v>
      </c>
    </row>
    <row r="12" spans="1:8" ht="20.25" customHeight="1">
      <c r="A12" s="7"/>
      <c r="B12" s="14" t="s">
        <v>16</v>
      </c>
      <c r="C12" s="15" t="s">
        <v>17</v>
      </c>
      <c r="D12" s="7"/>
      <c r="E12" s="8"/>
      <c r="F12" s="12"/>
    </row>
    <row r="13" spans="1:8" ht="12.75" customHeight="1">
      <c r="A13" s="9" t="s">
        <v>0</v>
      </c>
      <c r="B13" s="10" t="s">
        <v>52</v>
      </c>
      <c r="C13" s="9" t="s">
        <v>8</v>
      </c>
      <c r="D13" s="9">
        <v>1</v>
      </c>
      <c r="E13" s="10">
        <v>556.5</v>
      </c>
      <c r="F13" s="11">
        <f t="shared" ref="F13:F21" si="0">D13*E13</f>
        <v>556.5</v>
      </c>
    </row>
    <row r="14" spans="1:8">
      <c r="A14" s="9" t="s">
        <v>1</v>
      </c>
      <c r="B14" s="10" t="s">
        <v>40</v>
      </c>
      <c r="C14" s="9" t="s">
        <v>18</v>
      </c>
      <c r="D14" s="9">
        <v>10</v>
      </c>
      <c r="E14" s="11">
        <v>54</v>
      </c>
      <c r="F14" s="11">
        <f t="shared" si="0"/>
        <v>540</v>
      </c>
    </row>
    <row r="15" spans="1:8">
      <c r="A15" s="9" t="s">
        <v>2</v>
      </c>
      <c r="B15" s="10" t="s">
        <v>19</v>
      </c>
      <c r="C15" s="9" t="s">
        <v>18</v>
      </c>
      <c r="D15" s="9">
        <v>10</v>
      </c>
      <c r="E15" s="11">
        <v>54.1</v>
      </c>
      <c r="F15" s="11">
        <f t="shared" si="0"/>
        <v>541</v>
      </c>
    </row>
    <row r="16" spans="1:8">
      <c r="A16" s="9" t="s">
        <v>3</v>
      </c>
      <c r="B16" s="10" t="s">
        <v>22</v>
      </c>
      <c r="C16" s="9" t="s">
        <v>18</v>
      </c>
      <c r="D16" s="9">
        <v>12</v>
      </c>
      <c r="E16" s="11">
        <v>15.14</v>
      </c>
      <c r="F16" s="11">
        <f t="shared" si="0"/>
        <v>181.68</v>
      </c>
    </row>
    <row r="17" spans="1:7">
      <c r="A17" s="9" t="s">
        <v>4</v>
      </c>
      <c r="B17" s="10" t="s">
        <v>38</v>
      </c>
      <c r="C17" s="9" t="s">
        <v>39</v>
      </c>
      <c r="D17" s="9">
        <v>1</v>
      </c>
      <c r="E17" s="11">
        <v>1644.06</v>
      </c>
      <c r="F17" s="11">
        <f t="shared" si="0"/>
        <v>1644.06</v>
      </c>
    </row>
    <row r="18" spans="1:7">
      <c r="A18" s="9" t="s">
        <v>32</v>
      </c>
      <c r="B18" s="10" t="s">
        <v>53</v>
      </c>
      <c r="C18" s="9" t="s">
        <v>54</v>
      </c>
      <c r="D18" s="9">
        <v>2.1999999999999999E-2</v>
      </c>
      <c r="E18" s="11">
        <v>19441.05</v>
      </c>
      <c r="F18" s="11">
        <f t="shared" si="0"/>
        <v>427.70309999999995</v>
      </c>
    </row>
    <row r="19" spans="1:7">
      <c r="A19" s="9" t="s">
        <v>7</v>
      </c>
      <c r="B19" s="10" t="s">
        <v>25</v>
      </c>
      <c r="C19" s="9" t="s">
        <v>28</v>
      </c>
      <c r="D19" s="9">
        <v>8</v>
      </c>
      <c r="E19" s="11">
        <v>721.48</v>
      </c>
      <c r="F19" s="11">
        <f t="shared" si="0"/>
        <v>5771.84</v>
      </c>
    </row>
    <row r="20" spans="1:7">
      <c r="A20" s="9" t="s">
        <v>5</v>
      </c>
      <c r="B20" s="10" t="s">
        <v>6</v>
      </c>
      <c r="C20" s="9" t="s">
        <v>21</v>
      </c>
      <c r="D20" s="9">
        <v>20</v>
      </c>
      <c r="E20" s="11">
        <v>4.75</v>
      </c>
      <c r="F20" s="11">
        <f t="shared" si="0"/>
        <v>95</v>
      </c>
    </row>
    <row r="21" spans="1:7" hidden="1">
      <c r="A21" s="9" t="s">
        <v>5</v>
      </c>
      <c r="B21" s="10" t="s">
        <v>26</v>
      </c>
      <c r="C21" s="9" t="s">
        <v>27</v>
      </c>
      <c r="D21" s="9">
        <v>1</v>
      </c>
      <c r="E21" s="11"/>
      <c r="F21" s="11">
        <f t="shared" si="0"/>
        <v>0</v>
      </c>
    </row>
    <row r="22" spans="1:7" ht="18.75" customHeight="1">
      <c r="A22" s="9" t="s">
        <v>56</v>
      </c>
      <c r="B22" s="14" t="s">
        <v>33</v>
      </c>
      <c r="C22" s="15" t="s">
        <v>17</v>
      </c>
      <c r="D22" s="10"/>
      <c r="E22" s="11"/>
      <c r="F22" s="12">
        <f>SUM(F13:F21)*3.2%-0.03</f>
        <v>312.21905920000006</v>
      </c>
    </row>
    <row r="23" spans="1:7" ht="19.5" customHeight="1">
      <c r="A23" s="9" t="s">
        <v>57</v>
      </c>
      <c r="B23" s="14" t="s">
        <v>34</v>
      </c>
      <c r="C23" s="15" t="s">
        <v>17</v>
      </c>
      <c r="D23" s="10"/>
      <c r="E23" s="11"/>
      <c r="F23" s="38">
        <v>10070</v>
      </c>
      <c r="G23" s="2"/>
    </row>
    <row r="24" spans="1:7" ht="19.5" customHeight="1">
      <c r="A24" s="9" t="s">
        <v>58</v>
      </c>
      <c r="B24" s="14" t="s">
        <v>42</v>
      </c>
      <c r="C24" s="15" t="s">
        <v>17</v>
      </c>
      <c r="D24" s="10"/>
      <c r="E24" s="11"/>
      <c r="F24" s="38">
        <f>F23*1.2</f>
        <v>12084</v>
      </c>
    </row>
    <row r="25" spans="1:7" ht="19.5" customHeight="1">
      <c r="A25" s="16"/>
      <c r="B25" s="17"/>
      <c r="C25" s="17"/>
      <c r="D25" s="18"/>
      <c r="E25" s="19"/>
      <c r="F25" s="20"/>
    </row>
    <row r="26" spans="1:7" ht="17.25" customHeight="1">
      <c r="A26" s="1"/>
      <c r="E26" s="2"/>
      <c r="F26" s="2"/>
    </row>
    <row r="27" spans="1:7" ht="20.25" hidden="1" customHeight="1">
      <c r="A27" s="35" t="s">
        <v>31</v>
      </c>
      <c r="B27" s="35"/>
      <c r="C27" s="35"/>
      <c r="D27" s="35"/>
      <c r="E27" s="35"/>
      <c r="F27" s="35"/>
      <c r="G27" s="35"/>
    </row>
    <row r="28" spans="1:7" ht="26.25" hidden="1" customHeight="1">
      <c r="A28" s="34" t="s">
        <v>37</v>
      </c>
      <c r="B28" s="34"/>
      <c r="C28" s="34"/>
      <c r="D28" s="34"/>
      <c r="E28" s="34"/>
      <c r="F28" s="34"/>
      <c r="G28" s="34"/>
    </row>
    <row r="29" spans="1:7" ht="26.4" hidden="1">
      <c r="A29" s="5" t="s">
        <v>9</v>
      </c>
      <c r="B29" s="6" t="s">
        <v>14</v>
      </c>
      <c r="C29" s="5" t="s">
        <v>10</v>
      </c>
      <c r="D29" s="5" t="s">
        <v>11</v>
      </c>
      <c r="E29" s="5" t="s">
        <v>12</v>
      </c>
      <c r="F29" s="5" t="s">
        <v>13</v>
      </c>
    </row>
    <row r="30" spans="1:7" ht="21.75" hidden="1" customHeight="1">
      <c r="A30" s="7"/>
      <c r="B30" s="14" t="s">
        <v>16</v>
      </c>
      <c r="C30" s="15" t="s">
        <v>17</v>
      </c>
      <c r="D30" s="7"/>
      <c r="E30" s="8"/>
      <c r="F30" s="12">
        <f>SUM(F31:F35)</f>
        <v>5654.2650000000003</v>
      </c>
    </row>
    <row r="31" spans="1:7" hidden="1">
      <c r="A31" s="9" t="s">
        <v>0</v>
      </c>
      <c r="B31" s="10" t="s">
        <v>24</v>
      </c>
      <c r="C31" s="9" t="s">
        <v>8</v>
      </c>
      <c r="D31" s="9">
        <v>1.5</v>
      </c>
      <c r="E31" s="10">
        <v>72.77</v>
      </c>
      <c r="F31" s="11">
        <f>D31*E31</f>
        <v>109.155</v>
      </c>
    </row>
    <row r="32" spans="1:7" hidden="1">
      <c r="A32" s="9" t="s">
        <v>1</v>
      </c>
      <c r="B32" s="10" t="s">
        <v>23</v>
      </c>
      <c r="C32" s="9" t="s">
        <v>20</v>
      </c>
      <c r="D32" s="9">
        <v>0.25</v>
      </c>
      <c r="E32" s="11">
        <v>9158.0400000000009</v>
      </c>
      <c r="F32" s="11">
        <f>D32*E32</f>
        <v>2289.5100000000002</v>
      </c>
    </row>
    <row r="33" spans="1:8" hidden="1">
      <c r="A33" s="9" t="s">
        <v>2</v>
      </c>
      <c r="B33" s="10" t="s">
        <v>25</v>
      </c>
      <c r="C33" s="9" t="s">
        <v>28</v>
      </c>
      <c r="D33" s="9">
        <v>14</v>
      </c>
      <c r="E33" s="11">
        <v>173.8</v>
      </c>
      <c r="F33" s="11">
        <f>D33*E33</f>
        <v>2433.2000000000003</v>
      </c>
    </row>
    <row r="34" spans="1:8" hidden="1">
      <c r="A34" s="9" t="s">
        <v>3</v>
      </c>
      <c r="B34" s="10" t="s">
        <v>6</v>
      </c>
      <c r="C34" s="9" t="s">
        <v>21</v>
      </c>
      <c r="D34" s="9">
        <v>10</v>
      </c>
      <c r="E34" s="11">
        <v>13.74</v>
      </c>
      <c r="F34" s="11">
        <f>D34*E34</f>
        <v>137.4</v>
      </c>
    </row>
    <row r="35" spans="1:8" hidden="1">
      <c r="A35" s="9" t="s">
        <v>4</v>
      </c>
      <c r="B35" s="10" t="s">
        <v>26</v>
      </c>
      <c r="C35" s="9" t="s">
        <v>27</v>
      </c>
      <c r="D35" s="9">
        <v>1</v>
      </c>
      <c r="E35" s="11">
        <v>685</v>
      </c>
      <c r="F35" s="11">
        <f>D35*E35</f>
        <v>685</v>
      </c>
    </row>
    <row r="36" spans="1:8" ht="20.25" hidden="1" customHeight="1">
      <c r="A36" s="9"/>
      <c r="B36" s="14" t="s">
        <v>33</v>
      </c>
      <c r="C36" s="15" t="s">
        <v>17</v>
      </c>
      <c r="D36" s="10"/>
      <c r="E36" s="11"/>
      <c r="F36" s="12">
        <f>F30*0.1</f>
        <v>565.42650000000003</v>
      </c>
    </row>
    <row r="37" spans="1:8" ht="18" hidden="1" customHeight="1">
      <c r="A37" s="9"/>
      <c r="B37" s="14" t="s">
        <v>34</v>
      </c>
      <c r="C37" s="15" t="s">
        <v>17</v>
      </c>
      <c r="D37" s="10"/>
      <c r="E37" s="11"/>
      <c r="F37" s="12">
        <f>F30+F36</f>
        <v>6219.6915000000008</v>
      </c>
    </row>
    <row r="38" spans="1:8" hidden="1"/>
    <row r="39" spans="1:8" hidden="1"/>
    <row r="40" spans="1:8" hidden="1"/>
    <row r="41" spans="1:8" hidden="1">
      <c r="B41" t="s">
        <v>35</v>
      </c>
      <c r="D41" t="s">
        <v>36</v>
      </c>
    </row>
    <row r="42" spans="1:8" ht="22.5" customHeight="1">
      <c r="A42" s="35" t="s">
        <v>31</v>
      </c>
      <c r="B42" s="35"/>
      <c r="C42" s="35"/>
      <c r="D42" s="35"/>
      <c r="E42" s="35"/>
      <c r="F42" s="35"/>
      <c r="G42" s="35"/>
      <c r="H42" s="13"/>
    </row>
    <row r="43" spans="1:8" ht="24" customHeight="1">
      <c r="A43" s="40" t="s">
        <v>43</v>
      </c>
      <c r="B43" s="40"/>
      <c r="C43" s="40"/>
      <c r="D43" s="40"/>
      <c r="E43" s="40"/>
      <c r="F43" s="40"/>
      <c r="G43" s="40"/>
      <c r="H43" s="4"/>
    </row>
    <row r="44" spans="1:8" ht="39.75" customHeight="1">
      <c r="A44" s="5" t="s">
        <v>9</v>
      </c>
      <c r="B44" s="6" t="s">
        <v>14</v>
      </c>
      <c r="C44" s="5" t="s">
        <v>10</v>
      </c>
      <c r="D44" s="5" t="s">
        <v>11</v>
      </c>
      <c r="E44" s="5" t="s">
        <v>12</v>
      </c>
      <c r="F44" s="5" t="s">
        <v>13</v>
      </c>
    </row>
    <row r="45" spans="1:8" ht="20.25" customHeight="1">
      <c r="A45" s="7"/>
      <c r="B45" s="14" t="s">
        <v>16</v>
      </c>
      <c r="C45" s="15" t="s">
        <v>17</v>
      </c>
      <c r="D45" s="7"/>
      <c r="E45" s="8"/>
      <c r="F45" s="12"/>
    </row>
    <row r="46" spans="1:8" ht="12.75" customHeight="1">
      <c r="A46" s="9" t="s">
        <v>0</v>
      </c>
      <c r="B46" s="10" t="s">
        <v>52</v>
      </c>
      <c r="C46" s="9" t="s">
        <v>8</v>
      </c>
      <c r="D46" s="9">
        <v>2</v>
      </c>
      <c r="E46" s="28">
        <v>556.5</v>
      </c>
      <c r="F46" s="29">
        <f>D46*E46</f>
        <v>1113</v>
      </c>
    </row>
    <row r="47" spans="1:8">
      <c r="A47" s="9" t="s">
        <v>1</v>
      </c>
      <c r="B47" s="10" t="s">
        <v>53</v>
      </c>
      <c r="C47" s="9" t="s">
        <v>44</v>
      </c>
      <c r="D47" s="9">
        <v>0.25</v>
      </c>
      <c r="E47" s="29">
        <v>19441.05</v>
      </c>
      <c r="F47" s="29">
        <v>4860</v>
      </c>
    </row>
    <row r="48" spans="1:8">
      <c r="A48" s="9" t="s">
        <v>2</v>
      </c>
      <c r="B48" s="10" t="s">
        <v>25</v>
      </c>
      <c r="C48" s="9" t="s">
        <v>28</v>
      </c>
      <c r="D48" s="9">
        <v>8</v>
      </c>
      <c r="E48" s="29">
        <v>721.48</v>
      </c>
      <c r="F48" s="29">
        <v>5772</v>
      </c>
    </row>
    <row r="49" spans="1:7">
      <c r="A49" s="9" t="s">
        <v>3</v>
      </c>
      <c r="B49" s="10" t="s">
        <v>6</v>
      </c>
      <c r="C49" s="9" t="s">
        <v>21</v>
      </c>
      <c r="D49" s="9">
        <v>20</v>
      </c>
      <c r="E49" s="29">
        <v>4.75</v>
      </c>
      <c r="F49" s="29">
        <f>D49*E49</f>
        <v>95</v>
      </c>
    </row>
    <row r="50" spans="1:7" ht="26.4" customHeight="1">
      <c r="A50" s="9" t="s">
        <v>4</v>
      </c>
      <c r="B50" s="39" t="s">
        <v>55</v>
      </c>
      <c r="C50" s="15" t="s">
        <v>17</v>
      </c>
      <c r="D50" s="10"/>
      <c r="E50" s="11"/>
      <c r="F50" s="12">
        <f>SUM(F46:F49)*5%+0.5</f>
        <v>592.5</v>
      </c>
    </row>
    <row r="51" spans="1:7" ht="19.5" customHeight="1">
      <c r="A51" s="9" t="s">
        <v>32</v>
      </c>
      <c r="B51" s="14" t="s">
        <v>34</v>
      </c>
      <c r="C51" s="15" t="s">
        <v>17</v>
      </c>
      <c r="D51" s="10"/>
      <c r="E51" s="11"/>
      <c r="F51" s="38">
        <f>SUM(F46:F50)</f>
        <v>12432.5</v>
      </c>
      <c r="G51" s="2"/>
    </row>
    <row r="52" spans="1:7" ht="19.8" customHeight="1">
      <c r="A52" s="25" t="s">
        <v>7</v>
      </c>
      <c r="B52" s="14" t="s">
        <v>42</v>
      </c>
      <c r="C52" s="15" t="s">
        <v>17</v>
      </c>
      <c r="D52" s="25"/>
      <c r="E52" s="25"/>
      <c r="F52" s="38">
        <f>F51*1.2</f>
        <v>14919</v>
      </c>
      <c r="G52" s="2"/>
    </row>
    <row r="54" spans="1:7">
      <c r="B54" t="s">
        <v>51</v>
      </c>
    </row>
  </sheetData>
  <mergeCells count="6">
    <mergeCell ref="A43:G43"/>
    <mergeCell ref="A42:G42"/>
    <mergeCell ref="A27:G27"/>
    <mergeCell ref="A28:G28"/>
    <mergeCell ref="A10:G10"/>
    <mergeCell ref="A9:G9"/>
  </mergeCells>
  <phoneticPr fontId="2" type="noConversion"/>
  <pageMargins left="1.1811023622047245" right="0.59055118110236227" top="0.39370078740157483" bottom="0.39370078740157483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H28"/>
  <sheetViews>
    <sheetView view="pageBreakPreview" zoomScale="75" zoomScaleNormal="100" zoomScaleSheetLayoutView="75" workbookViewId="0">
      <selection activeCell="K20" sqref="K20"/>
    </sheetView>
  </sheetViews>
  <sheetFormatPr defaultRowHeight="13.2"/>
  <cols>
    <col min="1" max="1" width="6.33203125" customWidth="1"/>
    <col min="2" max="2" width="39" customWidth="1"/>
    <col min="4" max="4" width="8.109375" customWidth="1"/>
    <col min="5" max="5" width="9.6640625" customWidth="1"/>
    <col min="6" max="6" width="13" customWidth="1"/>
    <col min="7" max="7" width="9.5546875" bestFit="1" customWidth="1"/>
    <col min="8" max="8" width="14.44140625" customWidth="1"/>
  </cols>
  <sheetData>
    <row r="2" spans="1:8">
      <c r="B2" s="3"/>
      <c r="E2" s="32" t="s">
        <v>29</v>
      </c>
      <c r="F2" s="32"/>
      <c r="G2" s="32"/>
      <c r="H2" s="23"/>
    </row>
    <row r="3" spans="1:8" ht="17.25" customHeight="1">
      <c r="B3" s="1"/>
      <c r="E3" s="36" t="s">
        <v>48</v>
      </c>
      <c r="F3" s="37"/>
      <c r="G3" s="37"/>
      <c r="H3" s="24"/>
    </row>
    <row r="4" spans="1:8" ht="21.75" customHeight="1">
      <c r="B4" s="1"/>
      <c r="E4" s="36" t="s">
        <v>49</v>
      </c>
      <c r="F4" s="37"/>
      <c r="G4" s="37"/>
      <c r="H4" s="24"/>
    </row>
    <row r="5" spans="1:8" ht="20.25" customHeight="1">
      <c r="E5" s="33" t="s">
        <v>30</v>
      </c>
      <c r="F5" s="33"/>
      <c r="G5" s="33"/>
      <c r="H5" s="24"/>
    </row>
    <row r="6" spans="1:8" ht="18.75" customHeight="1">
      <c r="F6" s="27" t="s">
        <v>46</v>
      </c>
    </row>
    <row r="9" spans="1:8" ht="22.5" customHeight="1">
      <c r="A9" s="35" t="s">
        <v>31</v>
      </c>
      <c r="B9" s="35"/>
      <c r="C9" s="35"/>
      <c r="D9" s="35"/>
      <c r="E9" s="35"/>
      <c r="F9" s="35"/>
      <c r="G9" s="35"/>
      <c r="H9" s="13"/>
    </row>
    <row r="10" spans="1:8" ht="24" customHeight="1">
      <c r="A10" s="41" t="s">
        <v>59</v>
      </c>
      <c r="B10" s="41"/>
      <c r="C10" s="41"/>
      <c r="D10" s="41"/>
      <c r="E10" s="41"/>
      <c r="F10" s="41"/>
      <c r="G10" s="22"/>
      <c r="H10" s="4"/>
    </row>
    <row r="11" spans="1:8" ht="39.75" customHeight="1">
      <c r="A11" s="5" t="s">
        <v>9</v>
      </c>
      <c r="B11" s="6" t="s">
        <v>14</v>
      </c>
      <c r="C11" s="5" t="s">
        <v>10</v>
      </c>
      <c r="D11" s="5" t="s">
        <v>11</v>
      </c>
      <c r="E11" s="5" t="s">
        <v>12</v>
      </c>
      <c r="F11" s="5" t="s">
        <v>13</v>
      </c>
    </row>
    <row r="12" spans="1:8" ht="20.25" customHeight="1">
      <c r="A12" s="7"/>
      <c r="B12" s="14" t="s">
        <v>16</v>
      </c>
      <c r="C12" s="15" t="s">
        <v>17</v>
      </c>
      <c r="D12" s="7"/>
      <c r="E12" s="8"/>
      <c r="F12" s="12"/>
    </row>
    <row r="13" spans="1:8" ht="12.75" customHeight="1">
      <c r="A13" s="7" t="s">
        <v>0</v>
      </c>
      <c r="B13" s="10" t="s">
        <v>45</v>
      </c>
      <c r="C13" s="7" t="s">
        <v>17</v>
      </c>
      <c r="D13" s="7">
        <v>1</v>
      </c>
      <c r="E13" s="21">
        <v>2227</v>
      </c>
      <c r="F13" s="21">
        <f>D13*E13</f>
        <v>2227</v>
      </c>
    </row>
    <row r="14" spans="1:8">
      <c r="A14" s="7" t="s">
        <v>1</v>
      </c>
      <c r="B14" s="10" t="s">
        <v>61</v>
      </c>
      <c r="C14" s="7" t="s">
        <v>17</v>
      </c>
      <c r="D14" s="7">
        <v>1</v>
      </c>
      <c r="E14" s="21">
        <v>1815</v>
      </c>
      <c r="F14" s="21">
        <f>D14*E14</f>
        <v>1815</v>
      </c>
    </row>
    <row r="15" spans="1:8">
      <c r="A15" s="7" t="s">
        <v>2</v>
      </c>
      <c r="B15" s="10" t="s">
        <v>62</v>
      </c>
      <c r="C15" s="7" t="s">
        <v>17</v>
      </c>
      <c r="D15" s="7">
        <v>1</v>
      </c>
      <c r="E15" s="21">
        <v>2519</v>
      </c>
      <c r="F15" s="21">
        <f>D15*E15</f>
        <v>2519</v>
      </c>
    </row>
    <row r="16" spans="1:8">
      <c r="A16" s="7" t="s">
        <v>3</v>
      </c>
      <c r="B16" s="10" t="s">
        <v>63</v>
      </c>
      <c r="C16" s="7" t="s">
        <v>17</v>
      </c>
      <c r="D16" s="7">
        <v>1</v>
      </c>
      <c r="E16" s="21">
        <v>2457</v>
      </c>
      <c r="F16" s="21">
        <f>D16*E16</f>
        <v>2457</v>
      </c>
    </row>
    <row r="17" spans="1:7">
      <c r="A17" s="9" t="s">
        <v>4</v>
      </c>
      <c r="B17" s="10" t="s">
        <v>41</v>
      </c>
      <c r="C17" s="9" t="s">
        <v>17</v>
      </c>
      <c r="D17" s="7">
        <v>2</v>
      </c>
      <c r="E17" s="21">
        <v>517</v>
      </c>
      <c r="F17" s="21">
        <f>D17*E17</f>
        <v>1034</v>
      </c>
    </row>
    <row r="18" spans="1:7">
      <c r="A18" s="9" t="s">
        <v>32</v>
      </c>
      <c r="B18" s="10" t="s">
        <v>64</v>
      </c>
      <c r="C18" s="9" t="s">
        <v>17</v>
      </c>
      <c r="D18" s="7"/>
      <c r="E18" s="21"/>
      <c r="F18" s="21">
        <f>SUM(F13:F17)*3.2%-0.66</f>
        <v>321.00399999999996</v>
      </c>
    </row>
    <row r="19" spans="1:7" ht="19.5" customHeight="1">
      <c r="A19" s="9" t="s">
        <v>7</v>
      </c>
      <c r="B19" s="14" t="s">
        <v>34</v>
      </c>
      <c r="C19" s="9" t="s">
        <v>17</v>
      </c>
      <c r="D19" s="8"/>
      <c r="E19" s="21"/>
      <c r="F19" s="38">
        <f>F20/1.2</f>
        <v>10372.5</v>
      </c>
      <c r="G19" s="2"/>
    </row>
    <row r="20" spans="1:7" ht="19.5" customHeight="1">
      <c r="A20" s="9" t="s">
        <v>5</v>
      </c>
      <c r="B20" s="14" t="s">
        <v>42</v>
      </c>
      <c r="C20" s="9" t="s">
        <v>17</v>
      </c>
      <c r="D20" s="26"/>
      <c r="E20" s="25"/>
      <c r="F20" s="38">
        <v>12447</v>
      </c>
    </row>
    <row r="21" spans="1:7" ht="17.25" customHeight="1">
      <c r="A21" s="1"/>
      <c r="E21" s="2"/>
      <c r="F21" s="2"/>
    </row>
    <row r="22" spans="1:7">
      <c r="B22" s="42" t="s">
        <v>60</v>
      </c>
    </row>
    <row r="28" spans="1:7">
      <c r="C28" t="s">
        <v>15</v>
      </c>
    </row>
  </sheetData>
  <mergeCells count="6">
    <mergeCell ref="E2:G2"/>
    <mergeCell ref="E3:G3"/>
    <mergeCell ref="E4:G4"/>
    <mergeCell ref="A9:G9"/>
    <mergeCell ref="A10:F10"/>
    <mergeCell ref="E5:G5"/>
  </mergeCells>
  <phoneticPr fontId="2" type="noConversion"/>
  <pageMargins left="0.78740157480314965" right="0.39370078740157483" top="0.39370078740157483" bottom="0.39370078740157483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гроб</vt:lpstr>
      <vt:lpstr>могила</vt:lpstr>
      <vt:lpstr>гроб!Область_печати</vt:lpstr>
      <vt:lpstr>могила!Область_печати</vt:lpstr>
    </vt:vector>
  </TitlesOfParts>
  <Company>PRIMTEP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AVHIMOVICH</dc:creator>
  <cp:lastModifiedBy>Admin</cp:lastModifiedBy>
  <cp:lastPrinted>2019-11-11T02:37:51Z</cp:lastPrinted>
  <dcterms:created xsi:type="dcterms:W3CDTF">2005-01-24T02:23:05Z</dcterms:created>
  <dcterms:modified xsi:type="dcterms:W3CDTF">2019-11-11T02:41:16Z</dcterms:modified>
</cp:coreProperties>
</file>