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15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DD_2">[4]Диапазоны!#REF!</definedName>
    <definedName name="ADD_4">[4]Диапазоны!#REF!</definedName>
    <definedName name="ADD_PP1">[5]Диапазоны!#REF!</definedName>
    <definedName name="ADD_PP2">#REF!</definedName>
    <definedName name="ADD_PP2_2">[6]Диапазоны!#REF!</definedName>
    <definedName name="ADD2_1">[4]Диапазоны!#REF!</definedName>
    <definedName name="ADD3_1">[4]Диапазоны!#REF!</definedName>
    <definedName name="ADD4_MO">[6]Диапазоны!#REF!</definedName>
    <definedName name="ADD4_ORG">[6]Диапазоны!#REF!</definedName>
    <definedName name="ALL_FILES">[7]Файлы!$B$1</definedName>
    <definedName name="anscount" hidden="1">1</definedName>
    <definedName name="CompOt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[8]TEHSHEET!$Q$2:$Q$5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'[9]10я Мельн'!#REF!</definedName>
    <definedName name="Excel_BuiltIn_Print_Area_12_1_1">NA()</definedName>
    <definedName name="Excel_BuiltIn_Print_Area_12_1_3">'[9]10я Мельн'!#REF!</definedName>
    <definedName name="Excel_BuiltIn_Print_Area_12_1_3_1">NA()</definedName>
    <definedName name="Excel_BuiltIn_Print_Area_12_1_5">'[9]10я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'[10]Свод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>#N/A</definedName>
    <definedName name="fil">[11]Справочники!$H$15</definedName>
    <definedName name="ghg" hidden="1">{#N/A,#N/A,FALSE,"Себестоимсть-97"}</definedName>
    <definedName name="god">[8]Титульный!$F$9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[11]Справочники!$G$13</definedName>
    <definedName name="k">#N/A</definedName>
    <definedName name="kpp">[11]Справочники!$H$13</definedName>
    <definedName name="LAST_RANGE">[7]REESTR!#REF!</definedName>
    <definedName name="LOAD">#REF!</definedName>
    <definedName name="LOAD1">#REF!</definedName>
    <definedName name="LOAD2">#REF!</definedName>
    <definedName name="LOAD5">'[12]Тарифное меню 2'!#REF!</definedName>
    <definedName name="mmm" hidden="1">{#N/A,#N/A,FALSE,"Себестоимсть-97"}</definedName>
    <definedName name="MO">#REF!</definedName>
    <definedName name="MO_LIST">[7]REESTR!#REF!</definedName>
    <definedName name="MO_LIST1">[8]REESTR!$X$2:$X$240</definedName>
    <definedName name="mo_n">[11]Справочники!$F$10</definedName>
    <definedName name="mo_name">[8]Титульный!$G$32</definedName>
    <definedName name="month_list">[13]TEHSHEET!$F$1:$F$13</definedName>
    <definedName name="MR_LIST">[13]REESTR_MO!$D$2:$D$15</definedName>
    <definedName name="MUNOBR">#REF!</definedName>
    <definedName name="NOM">#REF!</definedName>
    <definedName name="NSRF">#REF!</definedName>
    <definedName name="OKTMO">#REF!</definedName>
    <definedName name="OKTMO_LIST">[7]REESTR!#REF!</definedName>
    <definedName name="OKTMO_LIST1">[14]REESTR!$Y$3</definedName>
    <definedName name="oktmo_n">[11]Справочники!$H$10</definedName>
    <definedName name="org">[8]Титульный!$F$13</definedName>
    <definedName name="Org_list">#REF!</definedName>
    <definedName name="org_n">[11]Справочники!$F$13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[15]КУ1!$F$76:$G$77,[15]КУ1!$K$79:$K$80,[15]КУ1!$K$76:$K$77,[15]КУ1!$K$72:$K$74,[15]КУ1!$F$72:$G$74,[15]КУ1!$F$68:$H$70,[15]КУ1!$I$70,[15]КУ1!$J$68:$J$69,[15]КУ1!$K$66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[15]КУ1!$F$66:$G$66,[15]КУ1!$F$61:$G$63,[15]КУ1!$K$61:$K$63,[15]КУ1!$K$58,[15]КУ1!$I$57,[15]КУ1!$K$56,[15]КУ1!$H$57,[15]КУ1!$F$56:$G$58,[15]КУ1!$F$52:$G$53,[15]КУ1!$H$53</definedName>
    <definedName name="P2_T3_PRT" hidden="1">#REF!,#REF!,#REF!,#REF!</definedName>
    <definedName name="P3_SCOPE_PRT_K1" hidden="1">[15]КУ1!$J$53,[15]КУ1!$K$52,[15]КУ1!$K$50,[15]КУ1!$J$49,[15]КУ1!$K$48,[15]КУ1!$F$50:$G$50,[15]КУ1!$F$49:$H$49,[15]КУ1!$F$48:$G$48,[15]КУ1!$F$45:$G$46,[15]КУ1!$H$46</definedName>
    <definedName name="P4_SCOPE_PRT_K1" hidden="1">[15]КУ1!$J$46,[15]КУ1!$K$45,[15]КУ1!$J$43,[15]КУ1!$K$42,[15]КУ1!$H$43,[15]КУ1!$F$42:$G$43,[15]КУ1!$F$38:$G$38,[15]КУ1!$F$39:$H$39,[15]КУ1!$J$39,[15]КУ1!$K$38</definedName>
    <definedName name="P5_SCOPE_PRT_K1" hidden="1">[15]КУ1!$K$35:$K$36,[15]КУ1!$F$33:$G$36,[15]КУ1!$H$34,[15]КУ1!$J$34,[15]КУ1!$K$33,[15]КУ1!$J$31,[15]КУ1!$F$30:$G$31,[15]КУ1!$H$31,[15]КУ1!$K$30,[15]КУ1!$J$28</definedName>
    <definedName name="P6_SCOPE_PRT_K1" hidden="1">[15]КУ1!$F$27:$G$28,[15]КУ1!$H$28,[15]КУ1!$K$27,[15]КУ1!$K$23,[15]КУ1!$J$24,[15]КУ1!$F$23:$G$23,[15]КУ1!$F$24:$H$24,[15]КУ1!$F$17:$G$21,[15]КУ1!$H$18,[15]КУ1!$J$18</definedName>
    <definedName name="P6_T2.1?Protection">P1_T2.1?Protection</definedName>
    <definedName name="P7_SCOPE_PRT_K1" hidden="1">[15]КУ1!$K$17,[15]КУ1!$K$19:$K$21,[15]КУ1!$F$14:$G$15,[15]КУ1!$H$15,[15]КУ1!$J$15,[15]КУ1!$K$14,[15]КУ1!$J$12,[15]КУ1!$K$11,[15]КУ1!$F$11:$G$12,[15]КУ1!$H$12</definedName>
    <definedName name="PROT">'[16]Баланс тепло (2)'!#REF!,'[16]Баланс тепло (2)'!#REF!,'[16]Баланс тепло (2)'!#REF!,'[16]Баланс тепло (2)'!#REF!,'[16]Баланс тепло (2)'!#REF!,'[16]Баланс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[17]Титульный!$G$8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[18]Смета!#REF!</definedName>
    <definedName name="SCOPE_ADD_M">[7]TEHSHEET!#REF!</definedName>
    <definedName name="SCOPE_ADD_VID">#REF!</definedName>
    <definedName name="SCOPE_ADD1">[7]TEHSHEET!#REF!</definedName>
    <definedName name="SCOPE_DATA1">#REF!</definedName>
    <definedName name="SCOPE_DATA2">#REF!</definedName>
    <definedName name="SCOPE_DATA3">#REF!</definedName>
    <definedName name="SCOPE_DATA6">'[12]Справочник организаций'!#REF!</definedName>
    <definedName name="SCOPE_ET">[18]Баланс!#REF!</definedName>
    <definedName name="SCOPE_F">#REF!</definedName>
    <definedName name="scope_ld">'[16]Баланс тепло (2)'!#REF!</definedName>
    <definedName name="SCOPE_MatrMU">[6]matrix!#REF!</definedName>
    <definedName name="SCOPE_MatrMUORG1">[6]matrix!#REF!</definedName>
    <definedName name="SCOPE_MatrMUORG2">[6]matrix!#REF!</definedName>
    <definedName name="SCOPE_MatrORG1">[6]matrix!#REF!</definedName>
    <definedName name="SCOPE_MatrORG2">[6]matrix!#REF!</definedName>
    <definedName name="SCOPE_MatrVal">[6]matrix!#REF!</definedName>
    <definedName name="SCOPE_MO">[19]Справочники!$K$6:$K$742,[19]Справочники!#REF!</definedName>
    <definedName name="SCOPE_MO2">#REF!</definedName>
    <definedName name="SCOPE_NALOG">[20]Справочники!$R$3:$R$4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'[19]Баланс тепло'!$N$10,'[19]Баланс тепло'!$H$10,'[19]Баланс тепло'!$P$10:$Q$10,'[19]Баланс тепло'!$J$10,'[19]Баланс тепло'!$S$10:$X$10,'[19]Баланс тепло'!$L$10</definedName>
    <definedName name="SCOPE_R">#REF!</definedName>
    <definedName name="SCOPE_SMETA">[18]Смета!#REF!</definedName>
    <definedName name="SCOPE_SUM">#REF!,#REF!</definedName>
    <definedName name="SCOPE_SV_PRT">P1_SCOPE_SV_PRT,P2_SCOPE_SV_PRT,P3_SCOPE_SV_PRT</definedName>
    <definedName name="scope_toLoad">'[16]Баланс тепло (2)'!#REF!,'[16]Баланс тепло (2)'!$H$9:$AE$9</definedName>
    <definedName name="SCOPE_VD">[7]TEHSHEET!$D$1:$D$10</definedName>
    <definedName name="Sheet2?prefix?">"H"</definedName>
    <definedName name="smet" hidden="1">{#N/A,#N/A,FALSE,"Себестоимсть-97"}</definedName>
    <definedName name="SPRAV_PROT">[19]Справочники!$E$6,[19]Справочники!$D$11:$D$902,[19]Справочники!$E$3</definedName>
    <definedName name="sq">#REF!</definedName>
    <definedName name="station">[21]Титульный!$F$15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[17]TECHSHEET!$E$44</definedName>
    <definedName name="TEMPLATE_CLAIM">[17]TECHSHEET!$E$34</definedName>
    <definedName name="TEMPLATE_SPHERE">[17]TECHSHEET!$E$6</definedName>
    <definedName name="TTT">#REF!</definedName>
    <definedName name="TYPE_POSELEN">#REF!</definedName>
    <definedName name="VD">[22]TEHSHEET!$D$1:$D$10</definedName>
    <definedName name="VDOC">#REF!</definedName>
    <definedName name="version">[13]Инструкция!$B$3</definedName>
    <definedName name="VID_TOPL">[7]TEHSHEET!$H$1:$H$5</definedName>
    <definedName name="vprod">[11]Справочники!$E$15</definedName>
    <definedName name="wrn.Калькуляция._.себестоимости." hidden="1">{#N/A,#N/A,FALSE,"Себестоимсть-97"}</definedName>
    <definedName name="year_list">[13]TEHSHEET!$I$1:$I$15</definedName>
    <definedName name="YES_NO">[7]TEHSHEET!$B$1:$B$2</definedName>
    <definedName name="yyyjjjj" hidden="1">{#N/A,#N/A,FALSE,"Себестоимсть-97"}</definedName>
    <definedName name="Z_3D2ED0E6_0166_467B_BFC2_52D672D0584D_.wvu.Cols" localSheetId="0" hidden="1">'1.15'!#REF!,'1.15'!#REF!,'1.15'!#REF!,'1.15'!#REF!,'1.15'!#REF!,'1.15'!#REF!,'1.15'!#REF!</definedName>
    <definedName name="Z_3D2ED0E6_0166_467B_BFC2_52D672D0584D_.wvu.PrintArea" localSheetId="0" hidden="1">'1.15'!$A$1:$C$84</definedName>
    <definedName name="Z_3D2ED0E6_0166_467B_BFC2_52D672D0584D_.wvu.PrintTitles" localSheetId="0" hidden="1">'1.15'!$A:$B</definedName>
    <definedName name="Z_4ABAEE21_E07D_4473_944B_EE2EA61FD553_.wvu.Cols" localSheetId="0" hidden="1">'1.15'!#REF!,'1.15'!#REF!,'1.15'!#REF!,'1.15'!#REF!,'1.15'!#REF!,'1.15'!#REF!,'1.15'!#REF!</definedName>
    <definedName name="Z_4ABAEE21_E07D_4473_944B_EE2EA61FD553_.wvu.PrintArea" localSheetId="0" hidden="1">'1.15'!$A$1:$C$84</definedName>
    <definedName name="Z_4ABAEE21_E07D_4473_944B_EE2EA61FD553_.wvu.PrintTitles" localSheetId="0" hidden="1">'1.15'!$A:$B</definedName>
    <definedName name="Z_BFA68E3F_6208_4036_8FAB_24920CE57862_.wvu.PrintArea" localSheetId="0" hidden="1">'1.15'!$A$1:$C$86</definedName>
    <definedName name="Z_BFA68E3F_6208_4036_8FAB_24920CE57862_.wvu.PrintTitles" localSheetId="0" hidden="1">'1.15'!$A:$B,'1.15'!$5:$5</definedName>
    <definedName name="Z_C9BC7A53_92DC_4B92_8B57_A1B6D8E342A9_.wvu.Cols" localSheetId="0" hidden="1">'1.15'!#REF!,'1.15'!#REF!,'1.15'!#REF!,'1.15'!#REF!,'1.15'!#REF!,'1.15'!#REF!,'1.15'!#REF!</definedName>
    <definedName name="Z_C9BC7A53_92DC_4B92_8B57_A1B6D8E342A9_.wvu.PrintArea" localSheetId="0" hidden="1">'1.15'!$A$1:$C$84</definedName>
    <definedName name="Z_C9BC7A53_92DC_4B92_8B57_A1B6D8E342A9_.wvu.PrintTitles" localSheetId="0" hidden="1">'1.15'!$A:$B</definedName>
    <definedName name="Z_D54CF5D4_AA29_4597_AAAF_1C3339C48122_.wvu.Cols" localSheetId="0" hidden="1">'1.15'!#REF!,'1.15'!#REF!,'1.15'!#REF!,'1.15'!#REF!,'1.15'!#REF!,'1.15'!#REF!,'1.15'!#REF!,'1.15'!#REF!</definedName>
    <definedName name="Z_D54CF5D4_AA29_4597_AAAF_1C3339C48122_.wvu.PrintArea" localSheetId="0" hidden="1">'1.15'!$A$1:$C$84</definedName>
    <definedName name="Z_D54CF5D4_AA29_4597_AAAF_1C3339C48122_.wvu.PrintTitles" localSheetId="0" hidden="1">'1.15'!$A:$B</definedName>
    <definedName name="Z_D54CF5D4_AA29_4597_AAAF_1C3339C48122_.wvu.Rows" localSheetId="0" hidden="1">'1.15'!$63:$72</definedName>
    <definedName name="А">#N/A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торой">#REF!</definedName>
    <definedName name="ГОДА">#REF!</definedName>
    <definedName name="_xlnm.Print_Titles" localSheetId="0">'1.15'!$A:$B</definedName>
    <definedName name="й">#N/A</definedName>
    <definedName name="йй">#N/A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#N/A</definedName>
    <definedName name="МР">#REF!</definedName>
    <definedName name="мым">#N/A</definedName>
    <definedName name="НСРФ">[23]Регионы!$A$2:$A$89</definedName>
    <definedName name="_xlnm.Print_Area" localSheetId="0">'1.15'!$A$1:$P$81</definedName>
    <definedName name="ОРГ">'[16]Баланс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F76" i="4"/>
  <c r="D76"/>
  <c r="C76"/>
  <c r="E73"/>
  <c r="C73"/>
  <c r="D67"/>
  <c r="C67"/>
  <c r="D65"/>
  <c r="C65"/>
  <c r="C62"/>
  <c r="C74" s="1"/>
  <c r="C77" s="1"/>
  <c r="F61"/>
  <c r="E61"/>
  <c r="C61"/>
  <c r="F60"/>
  <c r="E60"/>
  <c r="C60"/>
  <c r="F59"/>
  <c r="E59"/>
  <c r="E58"/>
  <c r="E62" s="1"/>
  <c r="E74" s="1"/>
  <c r="D58"/>
  <c r="D62" s="1"/>
  <c r="D74" s="1"/>
  <c r="D77" s="1"/>
  <c r="C58"/>
  <c r="H56"/>
  <c r="F54"/>
  <c r="H53"/>
  <c r="D53"/>
  <c r="H49"/>
  <c r="H48"/>
  <c r="D46"/>
  <c r="H45"/>
  <c r="H44"/>
  <c r="H42"/>
  <c r="D41"/>
  <c r="H40"/>
  <c r="F40"/>
  <c r="D40"/>
  <c r="D39"/>
  <c r="E36"/>
  <c r="D36"/>
  <c r="H35"/>
  <c r="G35"/>
  <c r="F35"/>
  <c r="E35"/>
  <c r="I35" s="1"/>
  <c r="D35"/>
  <c r="C35"/>
  <c r="E34"/>
  <c r="E33"/>
  <c r="I32"/>
  <c r="F32"/>
  <c r="D32"/>
  <c r="C32"/>
  <c r="F28"/>
  <c r="E28"/>
  <c r="I28" s="1"/>
  <c r="D28"/>
  <c r="C28"/>
  <c r="F27"/>
  <c r="E27"/>
  <c r="D27"/>
  <c r="C27"/>
  <c r="E26"/>
  <c r="H25"/>
  <c r="F25"/>
  <c r="E25"/>
  <c r="D25"/>
  <c r="C25"/>
  <c r="F24"/>
  <c r="E24"/>
  <c r="I24" s="1"/>
  <c r="D24"/>
  <c r="C24"/>
  <c r="E23"/>
  <c r="F22"/>
  <c r="E22"/>
  <c r="D22"/>
  <c r="C22"/>
  <c r="F20"/>
  <c r="H20" s="1"/>
  <c r="E20"/>
  <c r="D20"/>
  <c r="C20"/>
  <c r="E19"/>
  <c r="H18"/>
  <c r="F18"/>
  <c r="E18"/>
  <c r="I18" s="1"/>
  <c r="D18"/>
  <c r="C18"/>
  <c r="F17"/>
  <c r="E17"/>
  <c r="D17"/>
  <c r="C17"/>
  <c r="I16"/>
  <c r="I12"/>
  <c r="F12"/>
  <c r="F58" s="1"/>
  <c r="F62" s="1"/>
  <c r="F74" s="1"/>
  <c r="F77" s="1"/>
  <c r="E12"/>
  <c r="H12" s="1"/>
  <c r="D12"/>
  <c r="C12"/>
  <c r="C11"/>
  <c r="H10"/>
  <c r="E10"/>
  <c r="I10" s="1"/>
  <c r="D10"/>
  <c r="C10"/>
  <c r="D9"/>
  <c r="I9" s="1"/>
  <c r="C9"/>
  <c r="H8"/>
  <c r="E8"/>
  <c r="I8" s="1"/>
  <c r="D8"/>
  <c r="C8"/>
  <c r="H17" l="1"/>
  <c r="I17" s="1"/>
  <c r="I20"/>
  <c r="H22"/>
  <c r="I22" s="1"/>
  <c r="D59"/>
</calcChain>
</file>

<file path=xl/comments1.xml><?xml version="1.0" encoding="utf-8"?>
<comments xmlns="http://schemas.openxmlformats.org/spreadsheetml/2006/main">
  <authors>
    <author>Автор</author>
  </authors>
  <commentLis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1017,786 - по счету 10
824,68 - основные материалы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т.ч. Тансп. Услуги 224,63
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408,210 - вода на тех.цели (1941,92м3*103,4 руб/м3+1941,37м3*106,84руб/м3)
0,771 - вода на тех.цели АУП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23,741-электро</t>
        </r>
      </text>
    </comment>
    <comment ref="H4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80,579 - общ.сумма хоз.расходов., в т.ч. Канцел. 7,968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1,004-подписка
22,495-Гарант
11,101-1С
29,910-закупки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0,972- ККМ,
1,893-картриджи
</t>
        </r>
      </text>
    </comment>
    <comment ref="H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документов</t>
        </r>
      </text>
    </comment>
    <comment ref="H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расходы с учетом АУП=32900,56-3336,19(объявление по  № 307-ФЗ) 
29564,37*8,1%=2,39471</t>
        </r>
      </text>
    </comment>
    <comment ref="H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407,014-общ.сумма по АУП
50,8-превыш.суточных от 700-1500 руб.
1,85-добров.страх
</t>
        </r>
      </text>
    </comment>
    <comment ref="H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6,125-обучение на 1 чел.
5 чел. АУП+1 чел. ДЭС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топливо для арендованного транспорта</t>
        </r>
      </text>
    </comment>
    <comment ref="H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83,4 - топливо и тех обслуж по собственному транспорту
4,655-киа бонго тр.налог
6,487 - кио бонго страх.обязат.
7,290-топливо на арендованный а/транспорт (5 машин)</t>
        </r>
      </text>
    </comment>
    <comment ref="H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расходы на теплоэнергию помещений АУП (432078,64*8,1%), расходы на теплоэнергию по гаражам не учитываем, т.к. отсутствуют приборы учета</t>
        </r>
      </text>
    </comment>
    <comment ref="H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нового договора на 2015 год</t>
        </r>
      </text>
    </comment>
  </commentList>
</comments>
</file>

<file path=xl/sharedStrings.xml><?xml version="1.0" encoding="utf-8"?>
<sst xmlns="http://schemas.openxmlformats.org/spreadsheetml/2006/main" count="148" uniqueCount="145">
  <si>
    <t>Таблица П1.15</t>
  </si>
  <si>
    <t>Смета затрат  на производство, передачу и сбыт электроэнергии</t>
  </si>
  <si>
    <t>АО "Оссора"</t>
  </si>
  <si>
    <t>№
п/п</t>
  </si>
  <si>
    <t>Показатели</t>
  </si>
  <si>
    <r>
      <t xml:space="preserve">Утверждено РСТ и Ц Камчатского края на </t>
    </r>
    <r>
      <rPr>
        <b/>
        <sz val="10"/>
        <rFont val="Times New Roman"/>
        <family val="1"/>
        <charset val="204"/>
      </rPr>
      <t>2014 год</t>
    </r>
  </si>
  <si>
    <r>
      <t xml:space="preserve">Факт </t>
    </r>
    <r>
      <rPr>
        <b/>
        <sz val="10"/>
        <rFont val="Times New Roman"/>
        <family val="1"/>
        <charset val="204"/>
      </rPr>
      <t>2014 год</t>
    </r>
  </si>
  <si>
    <r>
      <t xml:space="preserve">Утверждено на </t>
    </r>
    <r>
      <rPr>
        <b/>
        <sz val="10"/>
        <rFont val="Times New Roman"/>
        <family val="1"/>
        <charset val="204"/>
      </rPr>
      <t>2015 год</t>
    </r>
  </si>
  <si>
    <r>
      <t xml:space="preserve">Факт  </t>
    </r>
    <r>
      <rPr>
        <b/>
        <sz val="10"/>
        <rFont val="Times New Roman"/>
        <family val="1"/>
        <charset val="204"/>
      </rPr>
      <t>2015 год</t>
    </r>
  </si>
  <si>
    <t>Отклонение</t>
  </si>
  <si>
    <t>факт 2015 согласно представленным документам</t>
  </si>
  <si>
    <t>выпадающие расходы: недополуч (-)/ избыток(+)</t>
  </si>
  <si>
    <r>
      <rPr>
        <sz val="10"/>
        <rFont val="Times New Roman"/>
        <family val="1"/>
        <charset val="204"/>
      </rPr>
      <t>Период регулирования на</t>
    </r>
    <r>
      <rPr>
        <b/>
        <sz val="10"/>
        <rFont val="Times New Roman"/>
        <family val="1"/>
        <charset val="204"/>
      </rPr>
      <t xml:space="preserve"> 2017 год</t>
    </r>
  </si>
  <si>
    <r>
      <t xml:space="preserve">на </t>
    </r>
    <r>
      <rPr>
        <b/>
        <sz val="10"/>
        <rFont val="Times New Roman"/>
        <family val="1"/>
        <charset val="204"/>
      </rPr>
      <t>1 полугодие 2017 года</t>
    </r>
  </si>
  <si>
    <r>
      <t>на</t>
    </r>
    <r>
      <rPr>
        <b/>
        <sz val="10"/>
        <rFont val="Times New Roman"/>
        <family val="1"/>
        <charset val="204"/>
      </rPr>
      <t xml:space="preserve"> 2 полугодие 2017 года</t>
    </r>
  </si>
  <si>
    <r>
      <rPr>
        <sz val="10"/>
        <rFont val="Times New Roman"/>
        <family val="1"/>
        <charset val="204"/>
      </rPr>
      <t>Утверждено РСТ на</t>
    </r>
    <r>
      <rPr>
        <b/>
        <sz val="10"/>
        <rFont val="Times New Roman"/>
        <family val="1"/>
        <charset val="204"/>
      </rPr>
      <t xml:space="preserve"> 2017 год</t>
    </r>
  </si>
  <si>
    <r>
      <t xml:space="preserve">Утверждено на </t>
    </r>
    <r>
      <rPr>
        <b/>
        <sz val="10"/>
        <rFont val="Times New Roman"/>
        <family val="1"/>
        <charset val="204"/>
      </rPr>
      <t>1 полугодие 2017 года</t>
    </r>
  </si>
  <si>
    <r>
      <t>Утверждено на</t>
    </r>
    <r>
      <rPr>
        <b/>
        <sz val="10"/>
        <rFont val="Times New Roman"/>
        <family val="1"/>
        <charset val="204"/>
      </rPr>
      <t xml:space="preserve"> 2 полугодие 2017 года</t>
    </r>
  </si>
  <si>
    <r>
      <t xml:space="preserve">Фактическое  исполнение </t>
    </r>
    <r>
      <rPr>
        <b/>
        <sz val="10"/>
        <rFont val="Times New Roman"/>
        <family val="1"/>
        <charset val="204"/>
      </rPr>
      <t>2017 год</t>
    </r>
  </si>
  <si>
    <t>Сырье, основные материалы (материалы, диз. масло)</t>
  </si>
  <si>
    <t>Вспомогательные материалы (материалы из цеховых + тек. ремонт)</t>
  </si>
  <si>
    <t>из них на ремонт</t>
  </si>
  <si>
    <t>Работы и услуги производственного характера (транспортные+ кап. ремонт+вода)</t>
  </si>
  <si>
    <t>Топливо на технологические цели</t>
  </si>
  <si>
    <t>Энергия</t>
  </si>
  <si>
    <t>5.1</t>
  </si>
  <si>
    <t>Энергия на технологические цели (покупная энергия (таблица П1.12))</t>
  </si>
  <si>
    <t>5.2</t>
  </si>
  <si>
    <t>Энергия на хозяйственные нужды</t>
  </si>
  <si>
    <t>6</t>
  </si>
  <si>
    <t>Затраты на оплату труда</t>
  </si>
  <si>
    <t>- по расчёту</t>
  </si>
  <si>
    <t>в том числе на ремонт</t>
  </si>
  <si>
    <t>- проезд в отпуск</t>
  </si>
  <si>
    <t>- в т. ч. проезд в отпуск членов семьи</t>
  </si>
  <si>
    <t>7</t>
  </si>
  <si>
    <t xml:space="preserve">Отчисления на социальные нужды </t>
  </si>
  <si>
    <t>8</t>
  </si>
  <si>
    <t>Амортизация основных средств</t>
  </si>
  <si>
    <t>9</t>
  </si>
  <si>
    <t xml:space="preserve">Прочие затраты всего, в том числе: </t>
  </si>
  <si>
    <t>9.1</t>
  </si>
  <si>
    <t>Целевые средства на НИОКР</t>
  </si>
  <si>
    <t>9.2</t>
  </si>
  <si>
    <t>Средства на страхование</t>
  </si>
  <si>
    <t>9.3</t>
  </si>
  <si>
    <t>Плата за предельно допустимые выбросы (сбросы)</t>
  </si>
  <si>
    <t>9.4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</si>
  <si>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 (мощности), передаче электрической энергии</t>
  </si>
  <si>
    <t>9.5</t>
  </si>
  <si>
    <t>Отчисления в ремонтный фонд (в случае его формирования)</t>
  </si>
  <si>
    <t>9.6</t>
  </si>
  <si>
    <t>Водный налог (ГЭС)</t>
  </si>
  <si>
    <t>9.7</t>
  </si>
  <si>
    <t>Непроизводственные расходы (налоги и другие обязательные платежи и сборы)</t>
  </si>
  <si>
    <t>9.7.1</t>
  </si>
  <si>
    <t>Налог на землю</t>
  </si>
  <si>
    <t>9.7.2</t>
  </si>
  <si>
    <t>Налог на пользователей автодорог</t>
  </si>
  <si>
    <t>9.8</t>
  </si>
  <si>
    <t>Расходы прочие в прочих, в т.ч.:</t>
  </si>
  <si>
    <t>9.8.1</t>
  </si>
  <si>
    <t>Арендная плата</t>
  </si>
  <si>
    <t>9.8.2</t>
  </si>
  <si>
    <t>охрана труда</t>
  </si>
  <si>
    <t>9.8.3</t>
  </si>
  <si>
    <t>спецодежда, спецоснастка</t>
  </si>
  <si>
    <t>9.8.4</t>
  </si>
  <si>
    <t>услуги  связи</t>
  </si>
  <si>
    <t>9.8.5</t>
  </si>
  <si>
    <t>хозяйственные  нужды</t>
  </si>
  <si>
    <t>9.8.6</t>
  </si>
  <si>
    <t>юридические, консультационные, информационные услуги и иные (программы, закупки)</t>
  </si>
  <si>
    <t>9.8.7</t>
  </si>
  <si>
    <t>содержание ККМ, заправка картриджей</t>
  </si>
  <si>
    <t>9.8.8</t>
  </si>
  <si>
    <t>расходы на техдокументацию и аудит и прочие</t>
  </si>
  <si>
    <t>9.8.9</t>
  </si>
  <si>
    <t>паспортизация  отходов</t>
  </si>
  <si>
    <t>9.8.10</t>
  </si>
  <si>
    <t>канцелярские товары</t>
  </si>
  <si>
    <t>9.8.11</t>
  </si>
  <si>
    <t>бланки, печатная продукция</t>
  </si>
  <si>
    <t>9.8.12</t>
  </si>
  <si>
    <t>объявления,статьи в газете</t>
  </si>
  <si>
    <t>9.8.13</t>
  </si>
  <si>
    <t>расходы на служебные  командировки</t>
  </si>
  <si>
    <t>9.8.14</t>
  </si>
  <si>
    <t>расходы  на обучение  персонала</t>
  </si>
  <si>
    <t>9.8.15</t>
  </si>
  <si>
    <t>расходы на услуги  банков</t>
  </si>
  <si>
    <t>9.8.16</t>
  </si>
  <si>
    <t>расходы по сомнительным  долгам</t>
  </si>
  <si>
    <t>9.8.17</t>
  </si>
  <si>
    <t>расходы на обслуживание заемных  средств</t>
  </si>
  <si>
    <t>9.8.18</t>
  </si>
  <si>
    <t>содержание производственного транспорта и арендованного</t>
  </si>
  <si>
    <t>9.8.19</t>
  </si>
  <si>
    <t>содержание и ремонт и ТО зданий и помещений общепроизводственного назначения</t>
  </si>
  <si>
    <t>9.8.20</t>
  </si>
  <si>
    <t>расходы на утилизацию  отходов</t>
  </si>
  <si>
    <t>9.8.21</t>
  </si>
  <si>
    <t>услуги по поддержанию  в готовности  сил и средств</t>
  </si>
  <si>
    <t>9.8.22</t>
  </si>
  <si>
    <t>медицинский  осмотр</t>
  </si>
  <si>
    <t>10</t>
  </si>
  <si>
    <t>Итого расходов</t>
  </si>
  <si>
    <t>11</t>
  </si>
  <si>
    <t>Недополученный по независящим причинам доход</t>
  </si>
  <si>
    <t>12</t>
  </si>
  <si>
    <t>Избыток средств, полученный в предыдущем периоде регулирования</t>
  </si>
  <si>
    <t>13</t>
  </si>
  <si>
    <t>Расчетные расходы по производству продукции (услуг)</t>
  </si>
  <si>
    <t>в том числе:</t>
  </si>
  <si>
    <t>13.1</t>
  </si>
  <si>
    <t>- электрическая энергия</t>
  </si>
  <si>
    <t>13.1.1</t>
  </si>
  <si>
    <t>производство электроэнергии</t>
  </si>
  <si>
    <t>13.1.2</t>
  </si>
  <si>
    <t>покупная электроэнергия</t>
  </si>
  <si>
    <t>13.1.3</t>
  </si>
  <si>
    <t>передача электроэнергии</t>
  </si>
  <si>
    <t>13.2</t>
  </si>
  <si>
    <t>- тепловая энергия</t>
  </si>
  <si>
    <t>13.2.1</t>
  </si>
  <si>
    <t>производство теплоэнергии</t>
  </si>
  <si>
    <t>13.2.2</t>
  </si>
  <si>
    <t>покупная теплоэнергия</t>
  </si>
  <si>
    <t>13.2.3</t>
  </si>
  <si>
    <t>передача теплоэнергии</t>
  </si>
  <si>
    <t>13.3</t>
  </si>
  <si>
    <t>- прочая продукция</t>
  </si>
  <si>
    <t>14.</t>
  </si>
  <si>
    <t>Прибыль от товарной продукции</t>
  </si>
  <si>
    <t>15</t>
  </si>
  <si>
    <t>НВВ</t>
  </si>
  <si>
    <t>16</t>
  </si>
  <si>
    <t>Балансировка выручки</t>
  </si>
  <si>
    <t>17</t>
  </si>
  <si>
    <t>Полезный отпуск, млн. кВт*ч</t>
  </si>
  <si>
    <t>18</t>
  </si>
  <si>
    <t>Средний тариф по начислению , руб./кВтч</t>
  </si>
  <si>
    <t>исп.Юшкова З.В.8(41545)41-546</t>
  </si>
  <si>
    <t xml:space="preserve">    </t>
  </si>
  <si>
    <t>Н.В. Филатова</t>
  </si>
</sst>
</file>

<file path=xl/styles.xml><?xml version="1.0" encoding="utf-8"?>
<styleSheet xmlns="http://schemas.openxmlformats.org/spreadsheetml/2006/main">
  <numFmts count="56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#,##0.000"/>
    <numFmt numFmtId="166" formatCode="_-* #,##0.0_р_._-;\-* #,##0.0_р_._-;_-* &quot;-&quot;??_р_._-;_-@_-"/>
    <numFmt numFmtId="167" formatCode="_-* #,##0.0000_р_._-;\-* #,##0.0000_р_._-;_-* &quot;-&quot;??_р_._-;_-@_-"/>
    <numFmt numFmtId="168" formatCode="0.0"/>
    <numFmt numFmtId="169" formatCode="_-* #,##0.000_р_._-;\-* #,##0.000_р_._-;_-* &quot;-&quot;??_р_._-;_-@_-"/>
    <numFmt numFmtId="170" formatCode="#,##0.0"/>
    <numFmt numFmtId="171" formatCode="_-* #,##0_р_._-;\-* #,##0_р_._-;_-* &quot;-&quot;???_р_._-;_-@_-"/>
    <numFmt numFmtId="173" formatCode="_-* #,##0.00000_р_._-;\-* #,##0.00000_р_._-;_-* &quot;-&quot;??_р_._-;_-@_-"/>
    <numFmt numFmtId="174" formatCode="_-* #,##0.000_р_._-;\-* #,##0.000_р_._-;_-* &quot;-&quot;???_р_._-;_-@_-"/>
    <numFmt numFmtId="175" formatCode="0.000"/>
    <numFmt numFmtId="176" formatCode="0.0000"/>
    <numFmt numFmtId="177" formatCode="_-* #,##0.00[$€-1]_-;\-* #,##0.00[$€-1]_-;_-* &quot;-&quot;??[$€-1]_-"/>
    <numFmt numFmtId="178" formatCode="0.0%"/>
    <numFmt numFmtId="179" formatCode="0.0%_);\(0.0%\)"/>
    <numFmt numFmtId="180" formatCode="#,##0_);[Red]\(#,##0\)"/>
    <numFmt numFmtId="181" formatCode="#,##0;\(#,##0\)"/>
    <numFmt numFmtId="182" formatCode="_-* #,##0.00\ _$_-;\-* #,##0.00\ _$_-;_-* &quot;-&quot;??\ _$_-;_-@_-"/>
    <numFmt numFmtId="183" formatCode="#\."/>
    <numFmt numFmtId="184" formatCode="#.##0\.00"/>
    <numFmt numFmtId="185" formatCode="#\.00"/>
    <numFmt numFmtId="186" formatCode="\$#\.0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&quot;$&quot;#,##0_);[Red]\(&quot;$&quot;#,##0\)"/>
    <numFmt numFmtId="191" formatCode="#,##0.000[$р.-419];\-#,##0.000[$р.-419]"/>
    <numFmt numFmtId="192" formatCode="_-* #,##0.0\ _$_-;\-* #,##0.0\ _$_-;_-* &quot;-&quot;??\ _$_-;_-@_-"/>
    <numFmt numFmtId="193" formatCode="#,##0.0_);\(#,##0.0\)"/>
    <numFmt numFmtId="194" formatCode="#,##0_ ;[Red]\-#,##0\ "/>
    <numFmt numFmtId="195" formatCode="#,##0_);[Blue]\(#,##0\)"/>
    <numFmt numFmtId="196" formatCode="_-* #,##0_-;\-* #,##0_-;_-* &quot;-&quot;_-;_-@_-"/>
    <numFmt numFmtId="197" formatCode="_-* #,##0.00_-;\-* #,##0.00_-;_-* &quot;-&quot;??_-;_-@_-"/>
    <numFmt numFmtId="198" formatCode="#,##0__\ \ \ \ "/>
    <numFmt numFmtId="199" formatCode="_-&quot;£&quot;* #,##0_-;\-&quot;£&quot;* #,##0_-;_-&quot;£&quot;* &quot;-&quot;_-;_-@_-"/>
    <numFmt numFmtId="200" formatCode="_-&quot;£&quot;* #,##0.00_-;\-&quot;£&quot;* #,##0.00_-;_-&quot;£&quot;* &quot;-&quot;??_-;_-@_-"/>
    <numFmt numFmtId="201" formatCode="#,##0.00&quot;т.р.&quot;;\-#,##0.00&quot;т.р.&quot;"/>
    <numFmt numFmtId="202" formatCode="#,##0.0;[Red]#,##0.0"/>
    <numFmt numFmtId="203" formatCode="_-* #,##0_đ_._-;\-* #,##0_đ_._-;_-* &quot;-&quot;_đ_._-;_-@_-"/>
    <numFmt numFmtId="204" formatCode="_-* #,##0.00_đ_._-;\-* #,##0.00_đ_._-;_-* &quot;-&quot;??_đ_._-;_-@_-"/>
    <numFmt numFmtId="205" formatCode="\(#,##0.0\)"/>
    <numFmt numFmtId="206" formatCode="#,##0\ &quot;?.&quot;;\-#,##0\ &quot;?.&quot;"/>
    <numFmt numFmtId="207" formatCode="#,##0______;;&quot;------------      &quot;"/>
    <numFmt numFmtId="208" formatCode="#,##0.00&quot; &quot;[$руб.-419];[Red]&quot;-&quot;#,##0.00&quot; &quot;[$руб.-419]"/>
    <numFmt numFmtId="209" formatCode="#,##0.000_ ;\-#,##0.000\ "/>
    <numFmt numFmtId="210" formatCode="#,##0.00_ ;[Red]\-#,##0.00\ "/>
    <numFmt numFmtId="211" formatCode="_-* #,##0\ _р_._-;\-* #,##0\ _р_._-;_-* &quot;-&quot;\ _р_._-;_-@_-"/>
    <numFmt numFmtId="212" formatCode="_-* #,##0.00\ _р_._-;\-* #,##0.00\ _р_._-;_-* &quot;-&quot;??\ _р_._-;_-@_-"/>
    <numFmt numFmtId="213" formatCode="_(* #,##0_);_(* \(#,##0\);_(* &quot;-&quot;_);_(@_)"/>
    <numFmt numFmtId="214" formatCode="_-* #,##0\ _$_-;\-* #,##0\ _$_-;_-* &quot;-&quot;\ _$_-;_-@_-"/>
    <numFmt numFmtId="215" formatCode="#,##0.00_ ;\-#,##0.00\ "/>
    <numFmt numFmtId="216" formatCode="%#\.00"/>
  </numFmts>
  <fonts count="1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sz val="10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charset val="204"/>
    </font>
    <font>
      <b/>
      <sz val="12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sz val="10"/>
      <name val="Times New Roman Cy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8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59E6F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3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2" fillId="0" borderId="0"/>
    <xf numFmtId="0" fontId="2" fillId="0" borderId="0"/>
    <xf numFmtId="0" fontId="24" fillId="0" borderId="0"/>
    <xf numFmtId="177" fontId="24" fillId="0" borderId="0"/>
    <xf numFmtId="0" fontId="25" fillId="0" borderId="0"/>
    <xf numFmtId="0" fontId="12" fillId="0" borderId="0"/>
    <xf numFmtId="178" fontId="26" fillId="0" borderId="0">
      <alignment vertical="top"/>
    </xf>
    <xf numFmtId="178" fontId="27" fillId="0" borderId="0">
      <alignment vertical="top"/>
    </xf>
    <xf numFmtId="179" fontId="27" fillId="11" borderId="0">
      <alignment vertical="top"/>
    </xf>
    <xf numFmtId="178" fontId="27" fillId="12" borderId="0">
      <alignment vertical="top"/>
    </xf>
    <xf numFmtId="40" fontId="28" fillId="0" borderId="0" applyFont="0" applyFill="0" applyBorder="0" applyAlignment="0" applyProtection="0"/>
    <xf numFmtId="0" fontId="29" fillId="0" borderId="0"/>
    <xf numFmtId="0" fontId="25" fillId="0" borderId="0"/>
    <xf numFmtId="180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180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181" fontId="12" fillId="13" borderId="6">
      <alignment wrapText="1"/>
      <protection locked="0"/>
    </xf>
    <xf numFmtId="0" fontId="24" fillId="0" borderId="0"/>
    <xf numFmtId="0" fontId="25" fillId="0" borderId="0"/>
    <xf numFmtId="177" fontId="25" fillId="0" borderId="0"/>
    <xf numFmtId="0" fontId="25" fillId="0" borderId="0"/>
    <xf numFmtId="177" fontId="25" fillId="0" borderId="0"/>
    <xf numFmtId="0" fontId="25" fillId="0" borderId="0"/>
    <xf numFmtId="177" fontId="25" fillId="0" borderId="0"/>
    <xf numFmtId="0" fontId="25" fillId="0" borderId="0"/>
    <xf numFmtId="177" fontId="25" fillId="0" borderId="0"/>
    <xf numFmtId="0" fontId="30" fillId="0" borderId="0"/>
    <xf numFmtId="0" fontId="24" fillId="0" borderId="0"/>
    <xf numFmtId="177" fontId="24" fillId="0" borderId="0"/>
    <xf numFmtId="0" fontId="24" fillId="0" borderId="0"/>
    <xf numFmtId="180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24" fillId="0" borderId="0"/>
    <xf numFmtId="177" fontId="24" fillId="0" borderId="0"/>
    <xf numFmtId="0" fontId="24" fillId="0" borderId="0"/>
    <xf numFmtId="177" fontId="24" fillId="0" borderId="0"/>
    <xf numFmtId="0" fontId="25" fillId="0" borderId="0"/>
    <xf numFmtId="177" fontId="25" fillId="0" borderId="0"/>
    <xf numFmtId="0" fontId="25" fillId="0" borderId="0"/>
    <xf numFmtId="177" fontId="25" fillId="0" borderId="0"/>
    <xf numFmtId="180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25" fillId="0" borderId="0"/>
    <xf numFmtId="177" fontId="25" fillId="0" borderId="0"/>
    <xf numFmtId="0" fontId="25" fillId="0" borderId="0"/>
    <xf numFmtId="0" fontId="25" fillId="0" borderId="0"/>
    <xf numFmtId="177" fontId="25" fillId="0" borderId="0"/>
    <xf numFmtId="0" fontId="25" fillId="0" borderId="0"/>
    <xf numFmtId="177" fontId="25" fillId="0" borderId="0"/>
    <xf numFmtId="180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180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0" fontId="25" fillId="0" borderId="0"/>
    <xf numFmtId="177" fontId="25" fillId="0" borderId="0"/>
    <xf numFmtId="0" fontId="25" fillId="0" borderId="0"/>
    <xf numFmtId="0" fontId="24" fillId="0" borderId="0"/>
    <xf numFmtId="177" fontId="24" fillId="0" borderId="0"/>
    <xf numFmtId="0" fontId="24" fillId="0" borderId="0"/>
    <xf numFmtId="177" fontId="24" fillId="0" borderId="0"/>
    <xf numFmtId="0" fontId="25" fillId="0" borderId="0"/>
    <xf numFmtId="177" fontId="25" fillId="0" borderId="0"/>
    <xf numFmtId="0" fontId="24" fillId="0" borderId="0"/>
    <xf numFmtId="177" fontId="24" fillId="0" borderId="0"/>
    <xf numFmtId="0" fontId="24" fillId="0" borderId="0"/>
    <xf numFmtId="177" fontId="24" fillId="0" borderId="0"/>
    <xf numFmtId="0" fontId="2" fillId="0" borderId="0"/>
    <xf numFmtId="0" fontId="25" fillId="0" borderId="0"/>
    <xf numFmtId="177" fontId="25" fillId="0" borderId="0"/>
    <xf numFmtId="182" fontId="2" fillId="0" borderId="0" applyFont="0" applyFill="0" applyBorder="0" applyAlignment="0" applyProtection="0"/>
    <xf numFmtId="183" fontId="31" fillId="0" borderId="7">
      <protection locked="0"/>
    </xf>
    <xf numFmtId="184" fontId="31" fillId="0" borderId="0">
      <protection locked="0"/>
    </xf>
    <xf numFmtId="185" fontId="31" fillId="0" borderId="0">
      <protection locked="0"/>
    </xf>
    <xf numFmtId="184" fontId="31" fillId="0" borderId="0">
      <protection locked="0"/>
    </xf>
    <xf numFmtId="185" fontId="31" fillId="0" borderId="0">
      <protection locked="0"/>
    </xf>
    <xf numFmtId="186" fontId="31" fillId="0" borderId="0">
      <protection locked="0"/>
    </xf>
    <xf numFmtId="183" fontId="32" fillId="0" borderId="0">
      <protection locked="0"/>
    </xf>
    <xf numFmtId="183" fontId="32" fillId="0" borderId="0">
      <protection locked="0"/>
    </xf>
    <xf numFmtId="183" fontId="31" fillId="0" borderId="7">
      <protection locked="0"/>
    </xf>
    <xf numFmtId="0" fontId="33" fillId="14" borderId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29" borderId="0" applyNumberFormat="0" applyBorder="0" applyAlignment="0" applyProtection="0"/>
    <xf numFmtId="0" fontId="35" fillId="31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46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0" fillId="0" borderId="0"/>
    <xf numFmtId="187" fontId="37" fillId="0" borderId="8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38" fillId="17" borderId="0" applyNumberFormat="0" applyBorder="0" applyAlignment="0" applyProtection="0"/>
    <xf numFmtId="10" fontId="39" fillId="0" borderId="0" applyNumberFormat="0" applyFill="0" applyBorder="0" applyAlignment="0"/>
    <xf numFmtId="0" fontId="40" fillId="0" borderId="0"/>
    <xf numFmtId="0" fontId="41" fillId="47" borderId="9" applyNumberFormat="0" applyAlignment="0" applyProtection="0"/>
    <xf numFmtId="0" fontId="42" fillId="0" borderId="9" applyNumberFormat="0" applyAlignment="0">
      <protection locked="0"/>
    </xf>
    <xf numFmtId="0" fontId="43" fillId="48" borderId="10" applyNumberFormat="0" applyAlignment="0" applyProtection="0"/>
    <xf numFmtId="0" fontId="44" fillId="0" borderId="2">
      <alignment horizontal="left" vertical="center"/>
    </xf>
    <xf numFmtId="41" fontId="12" fillId="0" borderId="0" applyFont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2" fillId="0" borderId="0"/>
    <xf numFmtId="187" fontId="46" fillId="49" borderId="8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190" fontId="33" fillId="0" borderId="0" applyFont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45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12" fillId="0" borderId="0"/>
    <xf numFmtId="0" fontId="45" fillId="0" borderId="0" applyFill="0" applyBorder="0" applyProtection="0">
      <alignment vertical="center"/>
    </xf>
    <xf numFmtId="14" fontId="12" fillId="0" borderId="0"/>
    <xf numFmtId="0" fontId="45" fillId="0" borderId="0" applyFont="0" applyFill="0" applyBorder="0" applyAlignment="0" applyProtection="0"/>
    <xf numFmtId="14" fontId="9" fillId="0" borderId="0">
      <alignment vertical="top"/>
    </xf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45" fillId="0" borderId="11" applyNumberFormat="0" applyFont="0" applyFill="0" applyAlignment="0" applyProtection="0"/>
    <xf numFmtId="0" fontId="47" fillId="0" borderId="0" applyNumberFormat="0" applyFill="0" applyBorder="0" applyAlignment="0" applyProtection="0"/>
    <xf numFmtId="180" fontId="48" fillId="0" borderId="0">
      <alignment vertical="top"/>
    </xf>
    <xf numFmtId="38" fontId="48" fillId="0" borderId="0">
      <alignment vertical="top"/>
    </xf>
    <xf numFmtId="38" fontId="48" fillId="0" borderId="0">
      <alignment vertical="top"/>
    </xf>
    <xf numFmtId="177" fontId="9" fillId="0" borderId="0" applyFont="0" applyFill="0" applyBorder="0" applyAlignment="0" applyProtection="0"/>
    <xf numFmtId="37" fontId="12" fillId="0" borderId="0"/>
    <xf numFmtId="0" fontId="34" fillId="0" borderId="0"/>
    <xf numFmtId="0" fontId="49" fillId="0" borderId="0"/>
    <xf numFmtId="0" fontId="50" fillId="0" borderId="0" applyNumberFormat="0" applyFill="0" applyBorder="0" applyAlignment="0" applyProtection="0"/>
    <xf numFmtId="168" fontId="51" fillId="0" borderId="0" applyFill="0" applyBorder="0" applyAlignment="0" applyProtection="0"/>
    <xf numFmtId="168" fontId="26" fillId="0" borderId="0" applyFill="0" applyBorder="0" applyAlignment="0" applyProtection="0"/>
    <xf numFmtId="168" fontId="52" fillId="0" borderId="0" applyFill="0" applyBorder="0" applyAlignment="0" applyProtection="0"/>
    <xf numFmtId="168" fontId="53" fillId="0" borderId="0" applyFill="0" applyBorder="0" applyAlignment="0" applyProtection="0"/>
    <xf numFmtId="168" fontId="54" fillId="0" borderId="0" applyFill="0" applyBorder="0" applyAlignment="0" applyProtection="0"/>
    <xf numFmtId="168" fontId="55" fillId="0" borderId="0" applyFill="0" applyBorder="0" applyAlignment="0" applyProtection="0"/>
    <xf numFmtId="168" fontId="56" fillId="0" borderId="0" applyFill="0" applyBorder="0" applyAlignment="0" applyProtection="0"/>
    <xf numFmtId="2" fontId="12" fillId="0" borderId="0"/>
    <xf numFmtId="0" fontId="57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Fill="0" applyBorder="0" applyProtection="0">
      <alignment horizontal="left"/>
    </xf>
    <xf numFmtId="0" fontId="60" fillId="19" borderId="0" applyNumberFormat="0" applyBorder="0" applyAlignment="0" applyProtection="0"/>
    <xf numFmtId="178" fontId="6" fillId="12" borderId="2" applyNumberFormat="0" applyFont="0" applyBorder="0" applyAlignment="0" applyProtection="0"/>
    <xf numFmtId="0" fontId="45" fillId="0" borderId="0" applyFont="0" applyFill="0" applyBorder="0" applyAlignment="0" applyProtection="0">
      <alignment horizontal="right"/>
    </xf>
    <xf numFmtId="193" fontId="61" fillId="12" borderId="0" applyNumberFormat="0" applyFont="0" applyAlignment="0"/>
    <xf numFmtId="0" fontId="62" fillId="0" borderId="0" applyProtection="0">
      <alignment horizontal="right"/>
    </xf>
    <xf numFmtId="0" fontId="42" fillId="50" borderId="9" applyNumberFormat="0" applyAlignment="0"/>
    <xf numFmtId="0" fontId="63" fillId="0" borderId="0">
      <alignment horizontal="center"/>
    </xf>
    <xf numFmtId="0" fontId="64" fillId="0" borderId="12" applyNumberFormat="0" applyFill="0" applyAlignment="0" applyProtection="0"/>
    <xf numFmtId="0" fontId="65" fillId="0" borderId="13" applyNumberFormat="0" applyFill="0" applyAlignment="0" applyProtection="0"/>
    <xf numFmtId="0" fontId="66" fillId="0" borderId="14" applyNumberFormat="0" applyFill="0" applyAlignment="0" applyProtection="0"/>
    <xf numFmtId="0" fontId="66" fillId="0" borderId="0" applyNumberFormat="0" applyFill="0" applyBorder="0" applyAlignment="0" applyProtection="0"/>
    <xf numFmtId="2" fontId="67" fillId="51" borderId="0" applyAlignment="0">
      <alignment horizontal="right"/>
      <protection locked="0"/>
    </xf>
    <xf numFmtId="0" fontId="63" fillId="0" borderId="0">
      <alignment horizontal="center" textRotation="90"/>
    </xf>
    <xf numFmtId="180" fontId="68" fillId="0" borderId="0">
      <alignment vertical="top"/>
    </xf>
    <xf numFmtId="38" fontId="68" fillId="0" borderId="0">
      <alignment vertical="top"/>
    </xf>
    <xf numFmtId="38" fontId="68" fillId="0" borderId="0">
      <alignment vertical="top"/>
    </xf>
    <xf numFmtId="0" fontId="69" fillId="0" borderId="0" applyNumberFormat="0" applyFill="0" applyBorder="0" applyAlignment="0" applyProtection="0">
      <alignment vertical="top"/>
      <protection locked="0"/>
    </xf>
    <xf numFmtId="187" fontId="70" fillId="0" borderId="0"/>
    <xf numFmtId="0" fontId="12" fillId="0" borderId="0"/>
    <xf numFmtId="0" fontId="71" fillId="0" borderId="0" applyNumberFormat="0" applyFill="0" applyBorder="0" applyAlignment="0" applyProtection="0">
      <alignment vertical="top"/>
      <protection locked="0"/>
    </xf>
    <xf numFmtId="194" fontId="72" fillId="0" borderId="2">
      <alignment horizontal="center" vertical="center" wrapText="1"/>
    </xf>
    <xf numFmtId="0" fontId="73" fillId="25" borderId="9" applyNumberFormat="0" applyAlignment="0" applyProtection="0"/>
    <xf numFmtId="0" fontId="74" fillId="0" borderId="0" applyFill="0" applyBorder="0" applyProtection="0">
      <alignment vertical="center"/>
    </xf>
    <xf numFmtId="0" fontId="74" fillId="0" borderId="0" applyFill="0" applyBorder="0" applyProtection="0">
      <alignment vertical="center"/>
    </xf>
    <xf numFmtId="0" fontId="74" fillId="0" borderId="0" applyFill="0" applyBorder="0" applyProtection="0">
      <alignment vertical="center"/>
    </xf>
    <xf numFmtId="0" fontId="74" fillId="0" borderId="0" applyFill="0" applyBorder="0" applyProtection="0">
      <alignment vertical="center"/>
    </xf>
    <xf numFmtId="180" fontId="27" fillId="0" borderId="0">
      <alignment vertical="top"/>
    </xf>
    <xf numFmtId="180" fontId="27" fillId="11" borderId="0">
      <alignment vertical="top"/>
    </xf>
    <xf numFmtId="38" fontId="27" fillId="11" borderId="0">
      <alignment vertical="top"/>
    </xf>
    <xf numFmtId="38" fontId="27" fillId="11" borderId="0">
      <alignment vertical="top"/>
    </xf>
    <xf numFmtId="38" fontId="27" fillId="0" borderId="0">
      <alignment vertical="top"/>
    </xf>
    <xf numFmtId="195" fontId="27" fillId="12" borderId="0">
      <alignment vertical="top"/>
    </xf>
    <xf numFmtId="38" fontId="27" fillId="0" borderId="0">
      <alignment vertical="top"/>
    </xf>
    <xf numFmtId="0" fontId="75" fillId="0" borderId="15" applyNumberFormat="0" applyFill="0" applyAlignment="0" applyProtection="0"/>
    <xf numFmtId="196" fontId="76" fillId="0" borderId="0" applyFont="0" applyFill="0" applyBorder="0" applyAlignment="0" applyProtection="0"/>
    <xf numFmtId="197" fontId="76" fillId="0" borderId="0" applyFont="0" applyFill="0" applyBorder="0" applyAlignment="0" applyProtection="0"/>
    <xf numFmtId="196" fontId="76" fillId="0" borderId="0" applyFont="0" applyFill="0" applyBorder="0" applyAlignment="0" applyProtection="0"/>
    <xf numFmtId="197" fontId="76" fillId="0" borderId="0" applyFont="0" applyFill="0" applyBorder="0" applyAlignment="0" applyProtection="0"/>
    <xf numFmtId="198" fontId="77" fillId="0" borderId="2">
      <alignment horizontal="right"/>
      <protection locked="0"/>
    </xf>
    <xf numFmtId="199" fontId="76" fillId="0" borderId="0" applyFont="0" applyFill="0" applyBorder="0" applyAlignment="0" applyProtection="0"/>
    <xf numFmtId="200" fontId="76" fillId="0" borderId="0" applyFont="0" applyFill="0" applyBorder="0" applyAlignment="0" applyProtection="0"/>
    <xf numFmtId="199" fontId="76" fillId="0" borderId="0" applyFont="0" applyFill="0" applyBorder="0" applyAlignment="0" applyProtection="0"/>
    <xf numFmtId="200" fontId="76" fillId="0" borderId="0" applyFont="0" applyFill="0" applyBorder="0" applyAlignment="0" applyProtection="0"/>
    <xf numFmtId="0" fontId="45" fillId="0" borderId="0" applyFont="0" applyFill="0" applyBorder="0" applyAlignment="0" applyProtection="0">
      <alignment horizontal="right"/>
    </xf>
    <xf numFmtId="0" fontId="45" fillId="0" borderId="0" applyFill="0" applyBorder="0" applyProtection="0">
      <alignment vertical="center"/>
    </xf>
    <xf numFmtId="0" fontId="45" fillId="0" borderId="0" applyFont="0" applyFill="0" applyBorder="0" applyAlignment="0" applyProtection="0">
      <alignment horizontal="right"/>
    </xf>
    <xf numFmtId="3" fontId="2" fillId="0" borderId="16" applyFont="0" applyBorder="0">
      <alignment horizontal="center" vertical="center"/>
    </xf>
    <xf numFmtId="0" fontId="78" fillId="52" borderId="0" applyNumberFormat="0" applyBorder="0" applyAlignment="0" applyProtection="0"/>
    <xf numFmtId="0" fontId="33" fillId="0" borderId="17"/>
    <xf numFmtId="0" fontId="79" fillId="0" borderId="0" applyNumberFormat="0" applyFill="0" applyBorder="0" applyAlignment="0" applyProtection="0"/>
    <xf numFmtId="201" fontId="2" fillId="0" borderId="0"/>
    <xf numFmtId="0" fontId="7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>
      <alignment horizontal="right"/>
    </xf>
    <xf numFmtId="0" fontId="2" fillId="0" borderId="0"/>
    <xf numFmtId="0" fontId="81" fillId="0" borderId="0"/>
    <xf numFmtId="0" fontId="45" fillId="0" borderId="0" applyFill="0" applyBorder="0" applyProtection="0">
      <alignment vertical="center"/>
    </xf>
    <xf numFmtId="0" fontId="82" fillId="0" borderId="0"/>
    <xf numFmtId="0" fontId="12" fillId="0" borderId="0"/>
    <xf numFmtId="0" fontId="24" fillId="0" borderId="0"/>
    <xf numFmtId="0" fontId="34" fillId="53" borderId="18" applyNumberFormat="0" applyAlignment="0" applyProtection="0"/>
    <xf numFmtId="202" fontId="2" fillId="0" borderId="0" applyFont="0" applyAlignment="0">
      <alignment horizontal="center"/>
    </xf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6" fillId="0" borderId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83" fillId="47" borderId="19" applyNumberFormat="0" applyAlignment="0" applyProtection="0"/>
    <xf numFmtId="1" fontId="84" fillId="0" borderId="0" applyProtection="0">
      <alignment horizontal="right" vertical="center"/>
    </xf>
    <xf numFmtId="49" fontId="85" fillId="0" borderId="1" applyFill="0" applyProtection="0">
      <alignment vertical="center"/>
    </xf>
    <xf numFmtId="9" fontId="12" fillId="0" borderId="0" applyFont="0" applyFill="0" applyBorder="0" applyAlignment="0" applyProtection="0"/>
    <xf numFmtId="0" fontId="45" fillId="0" borderId="0" applyFill="0" applyBorder="0" applyProtection="0">
      <alignment vertical="center"/>
    </xf>
    <xf numFmtId="37" fontId="86" fillId="13" borderId="20"/>
    <xf numFmtId="37" fontId="86" fillId="13" borderId="20"/>
    <xf numFmtId="0" fontId="87" fillId="0" borderId="0" applyNumberFormat="0">
      <alignment horizontal="left"/>
    </xf>
    <xf numFmtId="207" fontId="88" fillId="0" borderId="21" applyBorder="0">
      <alignment horizontal="right"/>
      <protection locked="0"/>
    </xf>
    <xf numFmtId="49" fontId="89" fillId="0" borderId="2" applyNumberFormat="0">
      <alignment horizontal="left" vertical="center"/>
    </xf>
    <xf numFmtId="0" fontId="90" fillId="0" borderId="0"/>
    <xf numFmtId="208" fontId="90" fillId="0" borderId="0"/>
    <xf numFmtId="0" fontId="91" fillId="0" borderId="22">
      <alignment vertical="center"/>
    </xf>
    <xf numFmtId="4" fontId="92" fillId="13" borderId="19" applyNumberFormat="0" applyProtection="0">
      <alignment vertical="center"/>
    </xf>
    <xf numFmtId="4" fontId="93" fillId="13" borderId="19" applyNumberFormat="0" applyProtection="0">
      <alignment vertical="center"/>
    </xf>
    <xf numFmtId="4" fontId="92" fillId="13" borderId="19" applyNumberFormat="0" applyProtection="0">
      <alignment horizontal="left" vertical="center" indent="1"/>
    </xf>
    <xf numFmtId="4" fontId="92" fillId="13" borderId="19" applyNumberFormat="0" applyProtection="0">
      <alignment horizontal="left" vertical="center" indent="1"/>
    </xf>
    <xf numFmtId="0" fontId="12" fillId="54" borderId="19" applyNumberFormat="0" applyProtection="0">
      <alignment horizontal="left" vertical="center" indent="1"/>
    </xf>
    <xf numFmtId="4" fontId="92" fillId="55" borderId="19" applyNumberFormat="0" applyProtection="0">
      <alignment horizontal="right" vertical="center"/>
    </xf>
    <xf numFmtId="4" fontId="92" fillId="56" borderId="19" applyNumberFormat="0" applyProtection="0">
      <alignment horizontal="right" vertical="center"/>
    </xf>
    <xf numFmtId="4" fontId="92" fillId="57" borderId="19" applyNumberFormat="0" applyProtection="0">
      <alignment horizontal="right" vertical="center"/>
    </xf>
    <xf numFmtId="4" fontId="92" fillId="58" borderId="19" applyNumberFormat="0" applyProtection="0">
      <alignment horizontal="right" vertical="center"/>
    </xf>
    <xf numFmtId="4" fontId="92" fillId="59" borderId="19" applyNumberFormat="0" applyProtection="0">
      <alignment horizontal="right" vertical="center"/>
    </xf>
    <xf numFmtId="4" fontId="92" fillId="60" borderId="19" applyNumberFormat="0" applyProtection="0">
      <alignment horizontal="right" vertical="center"/>
    </xf>
    <xf numFmtId="4" fontId="92" fillId="61" borderId="19" applyNumberFormat="0" applyProtection="0">
      <alignment horizontal="right" vertical="center"/>
    </xf>
    <xf numFmtId="4" fontId="92" fillId="62" borderId="19" applyNumberFormat="0" applyProtection="0">
      <alignment horizontal="right" vertical="center"/>
    </xf>
    <xf numFmtId="4" fontId="92" fillId="63" borderId="19" applyNumberFormat="0" applyProtection="0">
      <alignment horizontal="right" vertical="center"/>
    </xf>
    <xf numFmtId="4" fontId="94" fillId="64" borderId="19" applyNumberFormat="0" applyProtection="0">
      <alignment horizontal="left" vertical="center" indent="1"/>
    </xf>
    <xf numFmtId="4" fontId="92" fillId="65" borderId="23" applyNumberFormat="0" applyProtection="0">
      <alignment horizontal="left" vertical="center" indent="1"/>
    </xf>
    <xf numFmtId="4" fontId="95" fillId="66" borderId="0" applyNumberFormat="0" applyProtection="0">
      <alignment horizontal="left" vertical="center" indent="1"/>
    </xf>
    <xf numFmtId="0" fontId="12" fillId="54" borderId="19" applyNumberFormat="0" applyProtection="0">
      <alignment horizontal="left" vertical="center" indent="1"/>
    </xf>
    <xf numFmtId="4" fontId="96" fillId="65" borderId="19" applyNumberFormat="0" applyProtection="0">
      <alignment horizontal="left" vertical="center" indent="1"/>
    </xf>
    <xf numFmtId="4" fontId="96" fillId="67" borderId="19" applyNumberFormat="0" applyProtection="0">
      <alignment horizontal="left" vertical="center" indent="1"/>
    </xf>
    <xf numFmtId="0" fontId="12" fillId="67" borderId="19" applyNumberFormat="0" applyProtection="0">
      <alignment horizontal="left" vertical="center" indent="1"/>
    </xf>
    <xf numFmtId="0" fontId="12" fillId="67" borderId="19" applyNumberFormat="0" applyProtection="0">
      <alignment horizontal="left" vertical="center" indent="1"/>
    </xf>
    <xf numFmtId="0" fontId="12" fillId="68" borderId="19" applyNumberFormat="0" applyProtection="0">
      <alignment horizontal="left" vertical="center" indent="1"/>
    </xf>
    <xf numFmtId="0" fontId="12" fillId="68" borderId="19" applyNumberFormat="0" applyProtection="0">
      <alignment horizontal="left" vertical="center" indent="1"/>
    </xf>
    <xf numFmtId="0" fontId="12" fillId="11" borderId="19" applyNumberFormat="0" applyProtection="0">
      <alignment horizontal="left" vertical="center" indent="1"/>
    </xf>
    <xf numFmtId="0" fontId="12" fillId="11" borderId="19" applyNumberFormat="0" applyProtection="0">
      <alignment horizontal="left" vertical="center" indent="1"/>
    </xf>
    <xf numFmtId="0" fontId="12" fillId="54" borderId="19" applyNumberFormat="0" applyProtection="0">
      <alignment horizontal="left" vertical="center" indent="1"/>
    </xf>
    <xf numFmtId="0" fontId="12" fillId="54" borderId="19" applyNumberFormat="0" applyProtection="0">
      <alignment horizontal="left" vertical="center" indent="1"/>
    </xf>
    <xf numFmtId="0" fontId="2" fillId="0" borderId="0"/>
    <xf numFmtId="4" fontId="92" fillId="69" borderId="19" applyNumberFormat="0" applyProtection="0">
      <alignment vertical="center"/>
    </xf>
    <xf numFmtId="4" fontId="93" fillId="69" borderId="19" applyNumberFormat="0" applyProtection="0">
      <alignment vertical="center"/>
    </xf>
    <xf numFmtId="4" fontId="92" fillId="69" borderId="19" applyNumberFormat="0" applyProtection="0">
      <alignment horizontal="left" vertical="center" indent="1"/>
    </xf>
    <xf numFmtId="4" fontId="92" fillId="69" borderId="19" applyNumberFormat="0" applyProtection="0">
      <alignment horizontal="left" vertical="center" indent="1"/>
    </xf>
    <xf numFmtId="4" fontId="92" fillId="65" borderId="19" applyNumberFormat="0" applyProtection="0">
      <alignment horizontal="right" vertical="center"/>
    </xf>
    <xf numFmtId="4" fontId="93" fillId="65" borderId="19" applyNumberFormat="0" applyProtection="0">
      <alignment horizontal="right" vertical="center"/>
    </xf>
    <xf numFmtId="0" fontId="12" fillId="54" borderId="19" applyNumberFormat="0" applyProtection="0">
      <alignment horizontal="left" vertical="center" indent="1"/>
    </xf>
    <xf numFmtId="0" fontId="12" fillId="54" borderId="19" applyNumberFormat="0" applyProtection="0">
      <alignment horizontal="left" vertical="center" indent="1"/>
    </xf>
    <xf numFmtId="0" fontId="97" fillId="0" borderId="0"/>
    <xf numFmtId="4" fontId="98" fillId="65" borderId="19" applyNumberFormat="0" applyProtection="0">
      <alignment horizontal="right" vertical="center"/>
    </xf>
    <xf numFmtId="0" fontId="99" fillId="0" borderId="0">
      <alignment horizontal="left" vertical="center" wrapText="1"/>
    </xf>
    <xf numFmtId="0" fontId="12" fillId="0" borderId="0"/>
    <xf numFmtId="0" fontId="24" fillId="0" borderId="0"/>
    <xf numFmtId="0" fontId="100" fillId="0" borderId="0" applyBorder="0" applyProtection="0">
      <alignment vertical="center"/>
    </xf>
    <xf numFmtId="0" fontId="100" fillId="0" borderId="1" applyBorder="0" applyProtection="0">
      <alignment horizontal="right" vertical="center"/>
    </xf>
    <xf numFmtId="0" fontId="101" fillId="70" borderId="0" applyBorder="0" applyProtection="0">
      <alignment horizontal="centerContinuous" vertical="center"/>
    </xf>
    <xf numFmtId="0" fontId="101" fillId="71" borderId="1" applyBorder="0" applyProtection="0">
      <alignment horizontal="centerContinuous" vertical="center"/>
    </xf>
    <xf numFmtId="0" fontId="102" fillId="0" borderId="0"/>
    <xf numFmtId="180" fontId="103" fillId="72" borderId="0">
      <alignment horizontal="right" vertical="top"/>
    </xf>
    <xf numFmtId="38" fontId="103" fillId="72" borderId="0">
      <alignment horizontal="right" vertical="top"/>
    </xf>
    <xf numFmtId="38" fontId="103" fillId="72" borderId="0">
      <alignment horizontal="right" vertical="top"/>
    </xf>
    <xf numFmtId="0" fontId="82" fillId="0" borderId="0"/>
    <xf numFmtId="0" fontId="104" fillId="0" borderId="0" applyFill="0" applyBorder="0" applyProtection="0">
      <alignment horizontal="left"/>
    </xf>
    <xf numFmtId="0" fontId="59" fillId="0" borderId="24" applyFill="0" applyBorder="0" applyProtection="0">
      <alignment horizontal="left" vertical="top"/>
    </xf>
    <xf numFmtId="0" fontId="105" fillId="0" borderId="0">
      <alignment horizontal="centerContinuous"/>
    </xf>
    <xf numFmtId="0" fontId="106" fillId="0" borderId="0" applyBorder="0" applyProtection="0"/>
    <xf numFmtId="0" fontId="106" fillId="0" borderId="0"/>
    <xf numFmtId="0" fontId="107" fillId="0" borderId="24" applyFill="0" applyBorder="0" applyProtection="0"/>
    <xf numFmtId="0" fontId="107" fillId="0" borderId="0"/>
    <xf numFmtId="0" fontId="108" fillId="0" borderId="0" applyFill="0" applyBorder="0" applyProtection="0"/>
    <xf numFmtId="0" fontId="109" fillId="0" borderId="0"/>
    <xf numFmtId="0" fontId="110" fillId="0" borderId="0" applyNumberFormat="0" applyFill="0" applyBorder="0" applyAlignment="0" applyProtection="0"/>
    <xf numFmtId="49" fontId="111" fillId="68" borderId="25" applyNumberFormat="0">
      <alignment horizontal="center" vertical="center"/>
    </xf>
    <xf numFmtId="0" fontId="112" fillId="0" borderId="26" applyNumberFormat="0" applyFill="0" applyAlignment="0" applyProtection="0"/>
    <xf numFmtId="0" fontId="113" fillId="0" borderId="11" applyFill="0" applyBorder="0" applyProtection="0">
      <alignment vertical="center"/>
    </xf>
    <xf numFmtId="0" fontId="114" fillId="0" borderId="0">
      <alignment horizontal="fill"/>
    </xf>
    <xf numFmtId="0" fontId="6" fillId="0" borderId="0"/>
    <xf numFmtId="0" fontId="115" fillId="0" borderId="0" applyNumberFormat="0" applyFill="0" applyBorder="0" applyAlignment="0" applyProtection="0"/>
    <xf numFmtId="0" fontId="116" fillId="0" borderId="1" applyBorder="0" applyProtection="0">
      <alignment horizontal="right"/>
    </xf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4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75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0" fontId="35" fillId="76" borderId="0" applyNumberFormat="0" applyBorder="0" applyAlignment="0" applyProtection="0"/>
    <xf numFmtId="187" fontId="37" fillId="0" borderId="8">
      <protection locked="0"/>
    </xf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0" fontId="73" fillId="26" borderId="9" applyNumberFormat="0" applyAlignment="0" applyProtection="0"/>
    <xf numFmtId="3" fontId="117" fillId="0" borderId="0">
      <alignment horizontal="center" vertical="center" textRotation="90" wrapText="1"/>
    </xf>
    <xf numFmtId="209" fontId="37" fillId="0" borderId="2">
      <alignment vertical="top" wrapText="1"/>
    </xf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83" fillId="50" borderId="1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41" fillId="50" borderId="9" applyNumberFormat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210" fontId="121" fillId="0" borderId="2">
      <alignment vertical="top" wrapText="1"/>
    </xf>
    <xf numFmtId="4" fontId="122" fillId="0" borderId="2">
      <alignment horizontal="left" vertical="center"/>
    </xf>
    <xf numFmtId="4" fontId="122" fillId="0" borderId="2"/>
    <xf numFmtId="4" fontId="122" fillId="77" borderId="2"/>
    <xf numFmtId="4" fontId="122" fillId="78" borderId="2"/>
    <xf numFmtId="4" fontId="123" fillId="79" borderId="2"/>
    <xf numFmtId="4" fontId="124" fillId="11" borderId="2"/>
    <xf numFmtId="4" fontId="125" fillId="0" borderId="2">
      <alignment horizontal="center" wrapText="1"/>
    </xf>
    <xf numFmtId="210" fontId="122" fillId="0" borderId="2"/>
    <xf numFmtId="210" fontId="121" fillId="0" borderId="2">
      <alignment horizontal="center" vertical="center" wrapText="1"/>
    </xf>
    <xf numFmtId="210" fontId="121" fillId="0" borderId="2">
      <alignment vertical="top" wrapText="1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26" fillId="0" borderId="0" applyBorder="0">
      <alignment horizontal="center" vertical="center" wrapText="1"/>
    </xf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5" fillId="0" borderId="13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27" applyBorder="0">
      <alignment horizontal="center" vertical="center" wrapText="1"/>
    </xf>
    <xf numFmtId="187" fontId="46" fillId="49" borderId="8"/>
    <xf numFmtId="4" fontId="130" fillId="13" borderId="2" applyBorder="0">
      <alignment horizontal="right"/>
    </xf>
    <xf numFmtId="49" fontId="131" fillId="0" borderId="0" applyBorder="0">
      <alignment vertical="center"/>
    </xf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0" fontId="112" fillId="0" borderId="26" applyNumberFormat="0" applyFill="0" applyAlignment="0" applyProtection="0"/>
    <xf numFmtId="3" fontId="46" fillId="0" borderId="2" applyBorder="0">
      <alignment vertical="center"/>
    </xf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79" fillId="0" borderId="7" applyNumberFormat="0" applyFill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43" fillId="80" borderId="10" applyNumberFormat="0" applyAlignment="0" applyProtection="0"/>
    <xf numFmtId="0" fontId="2" fillId="0" borderId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0" fontId="79" fillId="12" borderId="0" applyFill="0">
      <alignment wrapText="1"/>
    </xf>
    <xf numFmtId="177" fontId="79" fillId="12" borderId="0" applyFill="0">
      <alignment wrapText="1"/>
    </xf>
    <xf numFmtId="0" fontId="128" fillId="0" borderId="0">
      <alignment horizontal="center" vertical="top" wrapText="1"/>
    </xf>
    <xf numFmtId="0" fontId="132" fillId="0" borderId="0">
      <alignment horizontal="centerContinuous" vertical="center" wrapText="1"/>
    </xf>
    <xf numFmtId="177" fontId="128" fillId="0" borderId="0">
      <alignment horizontal="center" vertical="top" wrapText="1"/>
    </xf>
    <xf numFmtId="165" fontId="133" fillId="12" borderId="2">
      <alignment wrapText="1"/>
    </xf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7" fontId="134" fillId="0" borderId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0" fontId="78" fillId="81" borderId="0" applyNumberFormat="0" applyBorder="0" applyAlignment="0" applyProtection="0"/>
    <xf numFmtId="49" fontId="117" fillId="0" borderId="2">
      <alignment horizontal="right" vertical="top" wrapText="1"/>
    </xf>
    <xf numFmtId="168" fontId="135" fillId="0" borderId="0">
      <alignment horizontal="right" vertical="top" wrapText="1"/>
    </xf>
    <xf numFmtId="0" fontId="12" fillId="0" borderId="0"/>
    <xf numFmtId="0" fontId="12" fillId="0" borderId="0"/>
    <xf numFmtId="0" fontId="12" fillId="0" borderId="0"/>
    <xf numFmtId="0" fontId="136" fillId="0" borderId="0"/>
    <xf numFmtId="0" fontId="137" fillId="0" borderId="0"/>
    <xf numFmtId="0" fontId="34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2" fillId="0" borderId="0"/>
    <xf numFmtId="0" fontId="12" fillId="0" borderId="0"/>
    <xf numFmtId="0" fontId="34" fillId="0" borderId="0"/>
    <xf numFmtId="0" fontId="12" fillId="0" borderId="0"/>
    <xf numFmtId="0" fontId="34" fillId="0" borderId="0"/>
    <xf numFmtId="0" fontId="12" fillId="0" borderId="0"/>
    <xf numFmtId="0" fontId="34" fillId="0" borderId="0"/>
    <xf numFmtId="0" fontId="34" fillId="0" borderId="0"/>
    <xf numFmtId="0" fontId="138" fillId="0" borderId="0"/>
    <xf numFmtId="0" fontId="34" fillId="0" borderId="0"/>
    <xf numFmtId="0" fontId="12" fillId="0" borderId="0"/>
    <xf numFmtId="0" fontId="137" fillId="0" borderId="0"/>
    <xf numFmtId="0" fontId="137" fillId="0" borderId="0"/>
    <xf numFmtId="0" fontId="34" fillId="0" borderId="0"/>
    <xf numFmtId="0" fontId="2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12" fillId="0" borderId="0" applyNumberFormat="0" applyFont="0" applyFill="0" applyBorder="0" applyAlignment="0" applyProtection="0">
      <alignment vertical="top"/>
    </xf>
    <xf numFmtId="0" fontId="34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8" fillId="0" borderId="0"/>
    <xf numFmtId="0" fontId="12" fillId="0" borderId="0"/>
    <xf numFmtId="0" fontId="34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38" fillId="0" borderId="0"/>
    <xf numFmtId="0" fontId="34" fillId="0" borderId="0"/>
    <xf numFmtId="177" fontId="34" fillId="0" borderId="0"/>
    <xf numFmtId="0" fontId="1" fillId="0" borderId="0"/>
    <xf numFmtId="0" fontId="1" fillId="0" borderId="0"/>
    <xf numFmtId="0" fontId="1" fillId="0" borderId="0"/>
    <xf numFmtId="49" fontId="130" fillId="0" borderId="0" applyBorder="0">
      <alignment vertical="top"/>
    </xf>
    <xf numFmtId="0" fontId="138" fillId="0" borderId="0"/>
    <xf numFmtId="0" fontId="34" fillId="0" borderId="0"/>
    <xf numFmtId="0" fontId="37" fillId="0" borderId="0"/>
    <xf numFmtId="0" fontId="140" fillId="0" borderId="0"/>
    <xf numFmtId="0" fontId="12" fillId="0" borderId="0"/>
    <xf numFmtId="0" fontId="12" fillId="0" borderId="0"/>
    <xf numFmtId="0" fontId="12" fillId="0" borderId="0"/>
    <xf numFmtId="1" fontId="142" fillId="0" borderId="2">
      <alignment horizontal="left" vertical="center"/>
    </xf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10" fontId="143" fillId="0" borderId="2">
      <alignment vertical="top"/>
    </xf>
    <xf numFmtId="168" fontId="144" fillId="13" borderId="20" applyNumberFormat="0" applyBorder="0" applyAlignment="0">
      <alignment vertical="center"/>
      <protection locked="0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0" fontId="12" fillId="82" borderId="18" applyNumberFormat="0" applyFont="0" applyAlignment="0" applyProtection="0"/>
    <xf numFmtId="49" fontId="123" fillId="0" borderId="6">
      <alignment horizontal="left" vertical="center"/>
    </xf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146" fillId="0" borderId="2"/>
    <xf numFmtId="0" fontId="2" fillId="0" borderId="2" applyNumberFormat="0" applyFont="0" applyFill="0" applyAlignment="0" applyProtection="0"/>
    <xf numFmtId="3" fontId="147" fillId="83" borderId="6">
      <alignment horizontal="justify" vertical="center"/>
    </xf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75" fillId="0" borderId="15" applyNumberFormat="0" applyFill="0" applyAlignment="0" applyProtection="0"/>
    <xf numFmtId="0" fontId="24" fillId="0" borderId="0"/>
    <xf numFmtId="180" fontId="26" fillId="0" borderId="0">
      <alignment vertical="top"/>
    </xf>
    <xf numFmtId="38" fontId="26" fillId="0" borderId="0">
      <alignment vertical="top"/>
    </xf>
    <xf numFmtId="38" fontId="26" fillId="0" borderId="0">
      <alignment vertical="top"/>
    </xf>
    <xf numFmtId="177" fontId="24" fillId="0" borderId="0"/>
    <xf numFmtId="49" fontId="135" fillId="0" borderId="0"/>
    <xf numFmtId="49" fontId="148" fillId="0" borderId="0">
      <alignment vertical="top"/>
    </xf>
    <xf numFmtId="168" fontId="79" fillId="0" borderId="0" applyFill="0" applyBorder="0" applyAlignment="0" applyProtection="0"/>
    <xf numFmtId="168" fontId="79" fillId="0" borderId="0" applyFill="0" applyBorder="0" applyAlignment="0" applyProtection="0"/>
    <xf numFmtId="168" fontId="79" fillId="0" borderId="0" applyFill="0" applyBorder="0" applyAlignment="0" applyProtection="0"/>
    <xf numFmtId="168" fontId="79" fillId="0" borderId="0" applyFill="0" applyBorder="0" applyAlignment="0" applyProtection="0"/>
    <xf numFmtId="168" fontId="79" fillId="0" borderId="0" applyFill="0" applyBorder="0" applyAlignment="0" applyProtection="0"/>
    <xf numFmtId="168" fontId="79" fillId="0" borderId="0" applyFill="0" applyBorder="0" applyAlignment="0" applyProtection="0"/>
    <xf numFmtId="168" fontId="79" fillId="0" borderId="0" applyFill="0" applyBorder="0" applyAlignment="0" applyProtection="0"/>
    <xf numFmtId="168" fontId="79" fillId="0" borderId="0" applyFill="0" applyBorder="0" applyAlignment="0" applyProtection="0"/>
    <xf numFmtId="168" fontId="79" fillId="0" borderId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49" fontId="79" fillId="0" borderId="0">
      <alignment horizontal="center"/>
    </xf>
    <xf numFmtId="211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" fontId="79" fillId="0" borderId="0" applyFill="0" applyBorder="0" applyAlignment="0" applyProtection="0"/>
    <xf numFmtId="213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212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214" fontId="2" fillId="0" borderId="0" applyFont="0" applyFill="0" applyBorder="0" applyAlignment="0" applyProtection="0"/>
    <xf numFmtId="4" fontId="130" fillId="12" borderId="0" applyBorder="0">
      <alignment horizontal="right"/>
    </xf>
    <xf numFmtId="4" fontId="130" fillId="12" borderId="0" applyBorder="0">
      <alignment horizontal="right"/>
    </xf>
    <xf numFmtId="4" fontId="130" fillId="12" borderId="0" applyBorder="0">
      <alignment horizontal="right"/>
    </xf>
    <xf numFmtId="4" fontId="130" fillId="84" borderId="28" applyBorder="0">
      <alignment horizontal="right"/>
    </xf>
    <xf numFmtId="4" fontId="130" fillId="12" borderId="2" applyFont="0" applyBorder="0">
      <alignment horizontal="right"/>
    </xf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0" fontId="60" fillId="20" borderId="0" applyNumberFormat="0" applyBorder="0" applyAlignment="0" applyProtection="0"/>
    <xf numFmtId="215" fontId="37" fillId="0" borderId="6">
      <alignment vertical="top" wrapText="1"/>
    </xf>
    <xf numFmtId="170" fontId="2" fillId="0" borderId="2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6" fontId="31" fillId="0" borderId="0">
      <protection locked="0"/>
    </xf>
    <xf numFmtId="49" fontId="121" fillId="0" borderId="2">
      <alignment horizontal="center" vertical="center" wrapText="1"/>
    </xf>
    <xf numFmtId="0" fontId="37" fillId="0" borderId="2" applyBorder="0">
      <alignment horizontal="center" vertical="center" wrapText="1"/>
    </xf>
    <xf numFmtId="49" fontId="99" fillId="0" borderId="2" applyNumberFormat="0" applyFill="0" applyAlignment="0" applyProtection="0"/>
    <xf numFmtId="165" fontId="2" fillId="0" borderId="0"/>
    <xf numFmtId="0" fontId="12" fillId="0" borderId="0"/>
  </cellStyleXfs>
  <cellXfs count="147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wrapText="1"/>
    </xf>
    <xf numFmtId="0" fontId="2" fillId="2" borderId="0" xfId="1" applyFill="1" applyAlignment="1">
      <alignment horizontal="center"/>
    </xf>
    <xf numFmtId="0" fontId="4" fillId="2" borderId="0" xfId="1" applyFont="1" applyFill="1" applyAlignment="1">
      <alignment horizontal="center" wrapText="1"/>
    </xf>
    <xf numFmtId="164" fontId="3" fillId="2" borderId="0" xfId="1" applyNumberFormat="1" applyFont="1" applyFill="1"/>
    <xf numFmtId="0" fontId="3" fillId="2" borderId="0" xfId="1" applyFont="1" applyFill="1" applyBorder="1"/>
    <xf numFmtId="0" fontId="3" fillId="2" borderId="1" xfId="1" applyFont="1" applyFill="1" applyBorder="1" applyAlignment="1">
      <alignment horizontal="left"/>
    </xf>
    <xf numFmtId="0" fontId="5" fillId="2" borderId="0" xfId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43" fontId="3" fillId="2" borderId="0" xfId="1" applyNumberFormat="1" applyFont="1" applyFill="1"/>
    <xf numFmtId="0" fontId="3" fillId="2" borderId="2" xfId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2" borderId="2" xfId="1" applyFont="1" applyFill="1" applyBorder="1"/>
    <xf numFmtId="49" fontId="3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 wrapText="1"/>
    </xf>
    <xf numFmtId="43" fontId="3" fillId="2" borderId="2" xfId="2" applyFont="1" applyFill="1" applyBorder="1" applyAlignment="1">
      <alignment horizontal="left" wrapText="1"/>
    </xf>
    <xf numFmtId="2" fontId="3" fillId="2" borderId="2" xfId="1" applyNumberFormat="1" applyFont="1" applyFill="1" applyBorder="1" applyAlignment="1">
      <alignment horizontal="right"/>
    </xf>
    <xf numFmtId="49" fontId="5" fillId="2" borderId="2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left" wrapText="1"/>
    </xf>
    <xf numFmtId="164" fontId="5" fillId="2" borderId="2" xfId="2" applyNumberFormat="1" applyFont="1" applyFill="1" applyBorder="1" applyAlignment="1">
      <alignment horizontal="left" wrapText="1"/>
    </xf>
    <xf numFmtId="43" fontId="5" fillId="2" borderId="2" xfId="2" applyNumberFormat="1" applyFont="1" applyFill="1" applyBorder="1" applyAlignment="1">
      <alignment horizontal="left" wrapText="1"/>
    </xf>
    <xf numFmtId="2" fontId="5" fillId="2" borderId="2" xfId="2" applyNumberFormat="1" applyFont="1" applyFill="1" applyBorder="1" applyAlignment="1">
      <alignment horizontal="right" wrapText="1"/>
    </xf>
    <xf numFmtId="2" fontId="5" fillId="3" borderId="2" xfId="2" applyNumberFormat="1" applyFont="1" applyFill="1" applyBorder="1" applyAlignment="1">
      <alignment horizontal="right" wrapText="1"/>
    </xf>
    <xf numFmtId="43" fontId="5" fillId="2" borderId="2" xfId="1" applyNumberFormat="1" applyFont="1" applyFill="1" applyBorder="1"/>
    <xf numFmtId="165" fontId="5" fillId="4" borderId="2" xfId="1" applyNumberFormat="1" applyFont="1" applyFill="1" applyBorder="1" applyAlignment="1">
      <alignment horizontal="right"/>
    </xf>
    <xf numFmtId="165" fontId="5" fillId="3" borderId="2" xfId="1" applyNumberFormat="1" applyFont="1" applyFill="1" applyBorder="1" applyAlignment="1">
      <alignment horizontal="right"/>
    </xf>
    <xf numFmtId="165" fontId="5" fillId="5" borderId="2" xfId="1" applyNumberFormat="1" applyFont="1" applyFill="1" applyBorder="1" applyAlignment="1">
      <alignment horizontal="right"/>
    </xf>
    <xf numFmtId="164" fontId="3" fillId="2" borderId="2" xfId="2" applyNumberFormat="1" applyFont="1" applyFill="1" applyBorder="1" applyAlignment="1">
      <alignment horizontal="left" wrapText="1"/>
    </xf>
    <xf numFmtId="43" fontId="3" fillId="2" borderId="2" xfId="2" applyNumberFormat="1" applyFont="1" applyFill="1" applyBorder="1" applyAlignment="1">
      <alignment horizontal="left" wrapText="1"/>
    </xf>
    <xf numFmtId="2" fontId="3" fillId="2" borderId="2" xfId="2" applyNumberFormat="1" applyFont="1" applyFill="1" applyBorder="1" applyAlignment="1">
      <alignment horizontal="right" wrapText="1"/>
    </xf>
    <xf numFmtId="43" fontId="3" fillId="0" borderId="2" xfId="2" applyNumberFormat="1" applyFont="1" applyFill="1" applyBorder="1" applyAlignment="1">
      <alignment horizontal="left" wrapText="1"/>
    </xf>
    <xf numFmtId="43" fontId="3" fillId="2" borderId="2" xfId="1" applyNumberFormat="1" applyFont="1" applyFill="1" applyBorder="1"/>
    <xf numFmtId="165" fontId="3" fillId="5" borderId="2" xfId="1" applyNumberFormat="1" applyFont="1" applyFill="1" applyBorder="1" applyAlignment="1">
      <alignment horizontal="right"/>
    </xf>
    <xf numFmtId="166" fontId="5" fillId="2" borderId="2" xfId="2" applyNumberFormat="1" applyFont="1" applyFill="1" applyBorder="1" applyAlignment="1">
      <alignment horizontal="left" wrapText="1"/>
    </xf>
    <xf numFmtId="4" fontId="5" fillId="2" borderId="2" xfId="1" applyNumberFormat="1" applyFont="1" applyFill="1" applyBorder="1"/>
    <xf numFmtId="164" fontId="3" fillId="0" borderId="2" xfId="2" applyNumberFormat="1" applyFont="1" applyFill="1" applyBorder="1" applyAlignment="1">
      <alignment horizontal="left" wrapText="1"/>
    </xf>
    <xf numFmtId="0" fontId="5" fillId="4" borderId="2" xfId="1" applyFont="1" applyFill="1" applyBorder="1" applyAlignment="1">
      <alignment horizontal="left" wrapText="1"/>
    </xf>
    <xf numFmtId="164" fontId="7" fillId="2" borderId="2" xfId="2" applyNumberFormat="1" applyFont="1" applyFill="1" applyBorder="1" applyAlignment="1">
      <alignment horizontal="center"/>
    </xf>
    <xf numFmtId="43" fontId="7" fillId="2" borderId="2" xfId="2" applyNumberFormat="1" applyFont="1" applyFill="1" applyBorder="1" applyAlignment="1">
      <alignment horizontal="center"/>
    </xf>
    <xf numFmtId="2" fontId="7" fillId="2" borderId="2" xfId="2" applyNumberFormat="1" applyFont="1" applyFill="1" applyBorder="1" applyAlignment="1">
      <alignment horizontal="right"/>
    </xf>
    <xf numFmtId="167" fontId="3" fillId="2" borderId="2" xfId="1" applyNumberFormat="1" applyFont="1" applyFill="1" applyBorder="1"/>
    <xf numFmtId="0" fontId="5" fillId="2" borderId="2" xfId="1" applyFont="1" applyFill="1" applyBorder="1"/>
    <xf numFmtId="49" fontId="3" fillId="2" borderId="2" xfId="1" applyNumberFormat="1" applyFont="1" applyFill="1" applyBorder="1" applyAlignment="1">
      <alignment horizontal="center" vertical="top"/>
    </xf>
    <xf numFmtId="167" fontId="3" fillId="2" borderId="2" xfId="2" applyNumberFormat="1" applyFont="1" applyFill="1" applyBorder="1" applyAlignment="1">
      <alignment horizontal="left" wrapText="1"/>
    </xf>
    <xf numFmtId="2" fontId="3" fillId="3" borderId="2" xfId="2" applyNumberFormat="1" applyFont="1" applyFill="1" applyBorder="1" applyAlignment="1">
      <alignment horizontal="right" wrapText="1"/>
    </xf>
    <xf numFmtId="4" fontId="3" fillId="2" borderId="2" xfId="1" applyNumberFormat="1" applyFont="1" applyFill="1" applyBorder="1"/>
    <xf numFmtId="49" fontId="3" fillId="2" borderId="2" xfId="1" applyNumberFormat="1" applyFont="1" applyFill="1" applyBorder="1" applyAlignment="1">
      <alignment horizontal="left" wrapText="1"/>
    </xf>
    <xf numFmtId="166" fontId="3" fillId="2" borderId="2" xfId="2" applyNumberFormat="1" applyFont="1" applyFill="1" applyBorder="1" applyAlignment="1">
      <alignment horizontal="left" wrapText="1"/>
    </xf>
    <xf numFmtId="49" fontId="3" fillId="2" borderId="5" xfId="1" applyNumberFormat="1" applyFont="1" applyFill="1" applyBorder="1" applyAlignment="1">
      <alignment horizontal="left" wrapText="1"/>
    </xf>
    <xf numFmtId="2" fontId="3" fillId="6" borderId="2" xfId="2" applyNumberFormat="1" applyFont="1" applyFill="1" applyBorder="1" applyAlignment="1">
      <alignment horizontal="right" wrapText="1"/>
    </xf>
    <xf numFmtId="165" fontId="5" fillId="5" borderId="2" xfId="2" applyNumberFormat="1" applyFont="1" applyFill="1" applyBorder="1" applyAlignment="1">
      <alignment horizontal="right" wrapText="1"/>
    </xf>
    <xf numFmtId="165" fontId="3" fillId="4" borderId="2" xfId="1" applyNumberFormat="1" applyFont="1" applyFill="1" applyBorder="1" applyAlignment="1">
      <alignment horizontal="right"/>
    </xf>
    <xf numFmtId="0" fontId="3" fillId="2" borderId="2" xfId="1" applyFont="1" applyFill="1" applyBorder="1" applyAlignment="1">
      <alignment horizontal="left" vertical="top" wrapText="1"/>
    </xf>
    <xf numFmtId="164" fontId="3" fillId="2" borderId="2" xfId="2" applyNumberFormat="1" applyFont="1" applyFill="1" applyBorder="1" applyAlignment="1">
      <alignment horizontal="left" vertical="top" wrapText="1"/>
    </xf>
    <xf numFmtId="2" fontId="3" fillId="2" borderId="2" xfId="2" applyNumberFormat="1" applyFont="1" applyFill="1" applyBorder="1" applyAlignment="1">
      <alignment horizontal="right" vertical="top" wrapText="1"/>
    </xf>
    <xf numFmtId="169" fontId="3" fillId="2" borderId="2" xfId="2" applyNumberFormat="1" applyFont="1" applyFill="1" applyBorder="1" applyAlignment="1">
      <alignment horizontal="left" wrapText="1"/>
    </xf>
    <xf numFmtId="0" fontId="2" fillId="2" borderId="2" xfId="1" applyFill="1" applyBorder="1"/>
    <xf numFmtId="2" fontId="3" fillId="4" borderId="2" xfId="2" applyNumberFormat="1" applyFont="1" applyFill="1" applyBorder="1" applyAlignment="1">
      <alignment horizontal="right" wrapText="1"/>
    </xf>
    <xf numFmtId="166" fontId="3" fillId="0" borderId="2" xfId="2" applyNumberFormat="1" applyFont="1" applyFill="1" applyBorder="1" applyAlignment="1">
      <alignment horizontal="left" wrapText="1"/>
    </xf>
    <xf numFmtId="0" fontId="2" fillId="2" borderId="2" xfId="1" applyFill="1" applyBorder="1" applyAlignment="1">
      <alignment wrapText="1"/>
    </xf>
    <xf numFmtId="2" fontId="3" fillId="7" borderId="2" xfId="2" applyNumberFormat="1" applyFont="1" applyFill="1" applyBorder="1" applyAlignment="1">
      <alignment horizontal="right" wrapText="1"/>
    </xf>
    <xf numFmtId="49" fontId="3" fillId="0" borderId="2" xfId="1" applyNumberFormat="1" applyFont="1" applyFill="1" applyBorder="1" applyAlignment="1">
      <alignment horizontal="center"/>
    </xf>
    <xf numFmtId="166" fontId="3" fillId="8" borderId="2" xfId="2" applyNumberFormat="1" applyFont="1" applyFill="1" applyBorder="1" applyAlignment="1">
      <alignment horizontal="left" wrapText="1"/>
    </xf>
    <xf numFmtId="0" fontId="2" fillId="0" borderId="2" xfId="1" applyFill="1" applyBorder="1"/>
    <xf numFmtId="0" fontId="1" fillId="0" borderId="2" xfId="1" applyFont="1" applyFill="1" applyBorder="1"/>
    <xf numFmtId="166" fontId="3" fillId="4" borderId="2" xfId="2" applyNumberFormat="1" applyFont="1" applyFill="1" applyBorder="1" applyAlignment="1">
      <alignment horizontal="left" wrapText="1"/>
    </xf>
    <xf numFmtId="2" fontId="3" fillId="8" borderId="2" xfId="2" applyNumberFormat="1" applyFont="1" applyFill="1" applyBorder="1" applyAlignment="1">
      <alignment horizontal="right" wrapText="1"/>
    </xf>
    <xf numFmtId="43" fontId="3" fillId="4" borderId="2" xfId="1" applyNumberFormat="1" applyFont="1" applyFill="1" applyBorder="1"/>
    <xf numFmtId="2" fontId="3" fillId="0" borderId="2" xfId="2" applyNumberFormat="1" applyFont="1" applyFill="1" applyBorder="1" applyAlignment="1">
      <alignment horizontal="right" wrapText="1"/>
    </xf>
    <xf numFmtId="49" fontId="8" fillId="4" borderId="2" xfId="1" applyNumberFormat="1" applyFont="1" applyFill="1" applyBorder="1" applyAlignment="1">
      <alignment horizontal="center"/>
    </xf>
    <xf numFmtId="0" fontId="8" fillId="4" borderId="2" xfId="1" applyFont="1" applyFill="1" applyBorder="1" applyAlignment="1">
      <alignment horizontal="left" wrapText="1"/>
    </xf>
    <xf numFmtId="164" fontId="5" fillId="4" borderId="2" xfId="2" applyNumberFormat="1" applyFont="1" applyFill="1" applyBorder="1" applyAlignment="1">
      <alignment horizontal="left" wrapText="1"/>
    </xf>
    <xf numFmtId="43" fontId="5" fillId="4" borderId="2" xfId="2" applyNumberFormat="1" applyFont="1" applyFill="1" applyBorder="1" applyAlignment="1">
      <alignment horizontal="left" wrapText="1"/>
    </xf>
    <xf numFmtId="166" fontId="5" fillId="4" borderId="2" xfId="2" applyNumberFormat="1" applyFont="1" applyFill="1" applyBorder="1" applyAlignment="1">
      <alignment horizontal="left" wrapText="1"/>
    </xf>
    <xf numFmtId="2" fontId="5" fillId="4" borderId="2" xfId="2" applyNumberFormat="1" applyFont="1" applyFill="1" applyBorder="1" applyAlignment="1">
      <alignment horizontal="right" wrapText="1"/>
    </xf>
    <xf numFmtId="43" fontId="5" fillId="4" borderId="2" xfId="1" applyNumberFormat="1" applyFont="1" applyFill="1" applyBorder="1"/>
    <xf numFmtId="0" fontId="8" fillId="2" borderId="0" xfId="1" applyFont="1" applyFill="1"/>
    <xf numFmtId="4" fontId="3" fillId="2" borderId="2" xfId="1" applyNumberFormat="1" applyFont="1" applyFill="1" applyBorder="1" applyAlignment="1">
      <alignment horizontal="center"/>
    </xf>
    <xf numFmtId="49" fontId="3" fillId="9" borderId="2" xfId="1" applyNumberFormat="1" applyFont="1" applyFill="1" applyBorder="1" applyAlignment="1">
      <alignment horizontal="center"/>
    </xf>
    <xf numFmtId="0" fontId="3" fillId="9" borderId="2" xfId="1" applyFont="1" applyFill="1" applyBorder="1" applyAlignment="1">
      <alignment horizontal="left" wrapText="1"/>
    </xf>
    <xf numFmtId="164" fontId="3" fillId="9" borderId="2" xfId="2" applyNumberFormat="1" applyFont="1" applyFill="1" applyBorder="1" applyAlignment="1">
      <alignment horizontal="left" wrapText="1"/>
    </xf>
    <xf numFmtId="166" fontId="3" fillId="9" borderId="2" xfId="2" applyNumberFormat="1" applyFont="1" applyFill="1" applyBorder="1" applyAlignment="1">
      <alignment horizontal="left" wrapText="1"/>
    </xf>
    <xf numFmtId="43" fontId="3" fillId="9" borderId="2" xfId="1" applyNumberFormat="1" applyFont="1" applyFill="1" applyBorder="1"/>
    <xf numFmtId="2" fontId="3" fillId="9" borderId="2" xfId="1" applyNumberFormat="1" applyFont="1" applyFill="1" applyBorder="1" applyAlignment="1">
      <alignment horizontal="right"/>
    </xf>
    <xf numFmtId="164" fontId="3" fillId="9" borderId="2" xfId="1" applyNumberFormat="1" applyFont="1" applyFill="1" applyBorder="1"/>
    <xf numFmtId="166" fontId="3" fillId="2" borderId="2" xfId="1" applyNumberFormat="1" applyFont="1" applyFill="1" applyBorder="1"/>
    <xf numFmtId="49" fontId="3" fillId="9" borderId="2" xfId="1" applyNumberFormat="1" applyFont="1" applyFill="1" applyBorder="1" applyAlignment="1">
      <alignment horizontal="center" vertical="top"/>
    </xf>
    <xf numFmtId="171" fontId="3" fillId="9" borderId="2" xfId="1" applyNumberFormat="1" applyFont="1" applyFill="1" applyBorder="1"/>
    <xf numFmtId="164" fontId="3" fillId="2" borderId="2" xfId="1" applyNumberFormat="1" applyFont="1" applyFill="1" applyBorder="1"/>
    <xf numFmtId="165" fontId="5" fillId="2" borderId="2" xfId="1" applyNumberFormat="1" applyFont="1" applyFill="1" applyBorder="1" applyAlignment="1">
      <alignment horizontal="right"/>
    </xf>
    <xf numFmtId="2" fontId="5" fillId="2" borderId="2" xfId="1" applyNumberFormat="1" applyFont="1" applyFill="1" applyBorder="1" applyAlignment="1">
      <alignment horizontal="right"/>
    </xf>
    <xf numFmtId="49" fontId="5" fillId="2" borderId="2" xfId="1" applyNumberFormat="1" applyFont="1" applyFill="1" applyBorder="1" applyAlignment="1">
      <alignment horizontal="left" wrapText="1"/>
    </xf>
    <xf numFmtId="43" fontId="5" fillId="2" borderId="2" xfId="2" applyFont="1" applyFill="1" applyBorder="1" applyAlignment="1">
      <alignment horizontal="left" wrapText="1"/>
    </xf>
    <xf numFmtId="0" fontId="5" fillId="2" borderId="2" xfId="1" applyNumberFormat="1" applyFont="1" applyFill="1" applyBorder="1" applyAlignment="1">
      <alignment horizontal="left" wrapText="1"/>
    </xf>
    <xf numFmtId="2" fontId="5" fillId="2" borderId="2" xfId="1" applyNumberFormat="1" applyFont="1" applyFill="1" applyBorder="1"/>
    <xf numFmtId="165" fontId="5" fillId="2" borderId="2" xfId="2" applyNumberFormat="1" applyFont="1" applyFill="1" applyBorder="1" applyAlignment="1">
      <alignment horizontal="right" wrapText="1"/>
    </xf>
    <xf numFmtId="169" fontId="5" fillId="2" borderId="2" xfId="2" applyNumberFormat="1" applyFont="1" applyFill="1" applyBorder="1" applyAlignment="1">
      <alignment horizontal="left" wrapText="1"/>
    </xf>
    <xf numFmtId="169" fontId="5" fillId="2" borderId="2" xfId="1" applyNumberFormat="1" applyFont="1" applyFill="1" applyBorder="1"/>
    <xf numFmtId="49" fontId="3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left" wrapText="1"/>
    </xf>
    <xf numFmtId="173" fontId="3" fillId="2" borderId="0" xfId="2" applyNumberFormat="1" applyFont="1" applyFill="1" applyBorder="1" applyAlignment="1">
      <alignment horizontal="left" wrapText="1"/>
    </xf>
    <xf numFmtId="43" fontId="3" fillId="2" borderId="0" xfId="2" applyFont="1" applyFill="1" applyBorder="1" applyAlignment="1">
      <alignment horizontal="left" wrapText="1"/>
    </xf>
    <xf numFmtId="169" fontId="3" fillId="2" borderId="0" xfId="1" applyNumberFormat="1" applyFont="1" applyFill="1"/>
    <xf numFmtId="43" fontId="7" fillId="2" borderId="0" xfId="2" applyFont="1" applyFill="1" applyBorder="1" applyAlignment="1">
      <alignment horizontal="left" wrapText="1"/>
    </xf>
    <xf numFmtId="174" fontId="3" fillId="2" borderId="0" xfId="1" applyNumberFormat="1" applyFont="1" applyFill="1"/>
    <xf numFmtId="175" fontId="3" fillId="2" borderId="0" xfId="1" applyNumberFormat="1" applyFont="1" applyFill="1"/>
    <xf numFmtId="0" fontId="9" fillId="2" borderId="0" xfId="1" applyFont="1" applyFill="1" applyBorder="1" applyAlignment="1">
      <alignment horizontal="left"/>
    </xf>
    <xf numFmtId="0" fontId="3" fillId="2" borderId="0" xfId="1" applyFont="1" applyFill="1" applyBorder="1" applyAlignment="1"/>
    <xf numFmtId="0" fontId="10" fillId="0" borderId="0" xfId="1" applyFont="1"/>
    <xf numFmtId="0" fontId="11" fillId="0" borderId="0" xfId="1" applyFont="1"/>
    <xf numFmtId="0" fontId="12" fillId="0" borderId="0" xfId="4"/>
    <xf numFmtId="1" fontId="3" fillId="2" borderId="0" xfId="1" applyNumberFormat="1" applyFont="1" applyFill="1"/>
    <xf numFmtId="0" fontId="13" fillId="2" borderId="0" xfId="1" applyFont="1" applyFill="1" applyAlignment="1">
      <alignment horizontal="justify" wrapText="1"/>
    </xf>
    <xf numFmtId="0" fontId="14" fillId="2" borderId="0" xfId="1" applyFont="1" applyFill="1" applyAlignment="1">
      <alignment horizontal="justify" wrapText="1"/>
    </xf>
    <xf numFmtId="0" fontId="14" fillId="2" borderId="0" xfId="1" applyFont="1" applyFill="1"/>
    <xf numFmtId="43" fontId="14" fillId="2" borderId="0" xfId="1" applyNumberFormat="1" applyFont="1" applyFill="1"/>
    <xf numFmtId="175" fontId="14" fillId="2" borderId="0" xfId="1" applyNumberFormat="1" applyFont="1" applyFill="1"/>
    <xf numFmtId="176" fontId="15" fillId="2" borderId="0" xfId="1" applyNumberFormat="1" applyFont="1" applyFill="1"/>
    <xf numFmtId="0" fontId="14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16" fillId="0" borderId="0" xfId="5" applyFont="1" applyFill="1" applyAlignment="1">
      <alignment horizontal="center"/>
    </xf>
    <xf numFmtId="0" fontId="16" fillId="0" borderId="0" xfId="5" applyFont="1" applyFill="1" applyAlignment="1">
      <alignment horizontal="left"/>
    </xf>
    <xf numFmtId="175" fontId="16" fillId="0" borderId="0" xfId="5" applyNumberFormat="1" applyFont="1" applyFill="1" applyAlignment="1">
      <alignment horizontal="center"/>
    </xf>
    <xf numFmtId="175" fontId="16" fillId="0" borderId="0" xfId="5" applyNumberFormat="1" applyFont="1" applyFill="1" applyAlignment="1">
      <alignment horizontal="left"/>
    </xf>
    <xf numFmtId="4" fontId="17" fillId="10" borderId="0" xfId="5" applyNumberFormat="1" applyFont="1" applyFill="1"/>
    <xf numFmtId="0" fontId="16" fillId="0" borderId="0" xfId="5" applyFont="1" applyFill="1"/>
    <xf numFmtId="165" fontId="16" fillId="0" borderId="0" xfId="5" applyNumberFormat="1" applyFont="1" applyFill="1"/>
    <xf numFmtId="165" fontId="16" fillId="0" borderId="0" xfId="5" applyNumberFormat="1" applyFont="1" applyFill="1" applyAlignment="1">
      <alignment horizontal="left"/>
    </xf>
    <xf numFmtId="165" fontId="16" fillId="10" borderId="0" xfId="5" applyNumberFormat="1" applyFont="1" applyFill="1"/>
    <xf numFmtId="4" fontId="16" fillId="10" borderId="0" xfId="5" applyNumberFormat="1" applyFont="1" applyFill="1" applyBorder="1"/>
    <xf numFmtId="0" fontId="16" fillId="0" borderId="0" xfId="5" applyFont="1" applyFill="1" applyBorder="1"/>
    <xf numFmtId="0" fontId="16" fillId="0" borderId="0" xfId="5" applyFont="1" applyFill="1" applyBorder="1" applyAlignment="1">
      <alignment horizontal="left"/>
    </xf>
    <xf numFmtId="1" fontId="18" fillId="2" borderId="0" xfId="1" applyNumberFormat="1" applyFont="1" applyFill="1"/>
    <xf numFmtId="0" fontId="19" fillId="2" borderId="0" xfId="1" applyFont="1" applyFill="1"/>
    <xf numFmtId="4" fontId="2" fillId="10" borderId="0" xfId="5" applyNumberFormat="1" applyFont="1" applyFill="1" applyBorder="1"/>
    <xf numFmtId="3" fontId="16" fillId="0" borderId="0" xfId="5" applyNumberFormat="1" applyFont="1" applyFill="1" applyBorder="1"/>
    <xf numFmtId="4" fontId="3" fillId="2" borderId="0" xfId="1" applyNumberFormat="1" applyFont="1" applyFill="1"/>
    <xf numFmtId="4" fontId="16" fillId="0" borderId="0" xfId="5" applyNumberFormat="1" applyFont="1" applyFill="1" applyBorder="1"/>
  </cellXfs>
  <cellStyles count="2036">
    <cellStyle name=" 1" xfId="6"/>
    <cellStyle name=" 1 2" xfId="7"/>
    <cellStyle name=" 1_Stage1" xfId="8"/>
    <cellStyle name="_x000a_bidires=100_x000d_" xfId="9"/>
    <cellStyle name="%" xfId="10"/>
    <cellStyle name="%_Inputs" xfId="11"/>
    <cellStyle name="%_Inputs (const)" xfId="12"/>
    <cellStyle name="%_Inputs Co" xfId="13"/>
    <cellStyle name="?…?ж?Ш?и [0.00]" xfId="14"/>
    <cellStyle name="?W??_‘O’с?р??" xfId="15"/>
    <cellStyle name="_CashFlow_2007_проект_02_02_final" xfId="16"/>
    <cellStyle name="_Model_RAB Мой" xfId="17"/>
    <cellStyle name="_Model_RAB Мой 2" xfId="18"/>
    <cellStyle name="_Model_RAB Мой 2_OREP.KU.2011.MONTHLY.02(v0.1)" xfId="19"/>
    <cellStyle name="_Model_RAB Мой 2_OREP.KU.2011.MONTHLY.02(v0.4)" xfId="20"/>
    <cellStyle name="_Model_RAB Мой 2_OREP.KU.2011.MONTHLY.11(v1.4)" xfId="21"/>
    <cellStyle name="_Model_RAB Мой 2_UPDATE.OREP.KU.2011.MONTHLY.02.TO.1.2" xfId="22"/>
    <cellStyle name="_Model_RAB Мой_46EE.2011(v1.0)" xfId="23"/>
    <cellStyle name="_Model_RAB Мой_46EE.2011(v1.0)_46TE.2011(v1.0)" xfId="24"/>
    <cellStyle name="_Model_RAB Мой_46EE.2011(v1.0)_INDEX.STATION.2012(v1.0)_" xfId="25"/>
    <cellStyle name="_Model_RAB Мой_46EE.2011(v1.0)_INDEX.STATION.2012(v2.0)" xfId="26"/>
    <cellStyle name="_Model_RAB Мой_46EE.2011(v1.0)_INDEX.STATION.2012(v2.1)" xfId="27"/>
    <cellStyle name="_Model_RAB Мой_46EE.2011(v1.0)_TEPLO.PREDEL.2012.M(v1.1)_test" xfId="28"/>
    <cellStyle name="_Model_RAB Мой_46EE.2011(v1.2)" xfId="29"/>
    <cellStyle name="_Model_RAB Мой_46EP.2012(v0.1)" xfId="30"/>
    <cellStyle name="_Model_RAB Мой_46TE.2011(v1.0)" xfId="31"/>
    <cellStyle name="_Model_RAB Мой_ARMRAZR" xfId="32"/>
    <cellStyle name="_Model_RAB Мой_BALANCE.WARM.2010.FACT(v1.0)" xfId="33"/>
    <cellStyle name="_Model_RAB Мой_BALANCE.WARM.2010.PLAN" xfId="34"/>
    <cellStyle name="_Model_RAB Мой_BALANCE.WARM.2011YEAR(v0.7)" xfId="35"/>
    <cellStyle name="_Model_RAB Мой_BALANCE.WARM.2011YEAR.NEW.UPDATE.SCHEME" xfId="36"/>
    <cellStyle name="_Model_RAB Мой_EE.2REK.P2011.4.78(v0.3)" xfId="37"/>
    <cellStyle name="_Model_RAB Мой_FORM910.2012(v1.1)" xfId="38"/>
    <cellStyle name="_Model_RAB Мой_INVEST.EE.PLAN.4.78(v0.1)" xfId="39"/>
    <cellStyle name="_Model_RAB Мой_INVEST.EE.PLAN.4.78(v0.3)" xfId="40"/>
    <cellStyle name="_Model_RAB Мой_INVEST.EE.PLAN.4.78(v1.0)" xfId="41"/>
    <cellStyle name="_Model_RAB Мой_INVEST.PLAN.4.78(v0.1)" xfId="42"/>
    <cellStyle name="_Model_RAB Мой_INVEST.WARM.PLAN.4.78(v0.1)" xfId="43"/>
    <cellStyle name="_Model_RAB Мой_INVEST_WARM_PLAN" xfId="44"/>
    <cellStyle name="_Model_RAB Мой_NADB.JNVLS.APTEKA.2011(v1.3.3)" xfId="45"/>
    <cellStyle name="_Model_RAB Мой_NADB.JNVLS.APTEKA.2011(v1.3.3)_46TE.2011(v1.0)" xfId="46"/>
    <cellStyle name="_Model_RAB Мой_NADB.JNVLS.APTEKA.2011(v1.3.3)_INDEX.STATION.2012(v1.0)_" xfId="47"/>
    <cellStyle name="_Model_RAB Мой_NADB.JNVLS.APTEKA.2011(v1.3.3)_INDEX.STATION.2012(v2.0)" xfId="48"/>
    <cellStyle name="_Model_RAB Мой_NADB.JNVLS.APTEKA.2011(v1.3.3)_INDEX.STATION.2012(v2.1)" xfId="49"/>
    <cellStyle name="_Model_RAB Мой_NADB.JNVLS.APTEKA.2011(v1.3.3)_TEPLO.PREDEL.2012.M(v1.1)_test" xfId="50"/>
    <cellStyle name="_Model_RAB Мой_NADB.JNVLS.APTEKA.2011(v1.3.4)" xfId="51"/>
    <cellStyle name="_Model_RAB Мой_NADB.JNVLS.APTEKA.2011(v1.3.4)_46TE.2011(v1.0)" xfId="52"/>
    <cellStyle name="_Model_RAB Мой_NADB.JNVLS.APTEKA.2011(v1.3.4)_INDEX.STATION.2012(v1.0)_" xfId="53"/>
    <cellStyle name="_Model_RAB Мой_NADB.JNVLS.APTEKA.2011(v1.3.4)_INDEX.STATION.2012(v2.0)" xfId="54"/>
    <cellStyle name="_Model_RAB Мой_NADB.JNVLS.APTEKA.2011(v1.3.4)_INDEX.STATION.2012(v2.1)" xfId="55"/>
    <cellStyle name="_Model_RAB Мой_NADB.JNVLS.APTEKA.2011(v1.3.4)_TEPLO.PREDEL.2012.M(v1.1)_test" xfId="56"/>
    <cellStyle name="_Model_RAB Мой_PASSPORT.TEPLO.PROIZV(v2.1)" xfId="57"/>
    <cellStyle name="_Model_RAB Мой_PR.PROG.WARM.NOTCOMBI.2012.2.16_v1.4(04.04.11) " xfId="58"/>
    <cellStyle name="_Model_RAB Мой_PREDEL.JKH.UTV.2011(v1.0.1)" xfId="59"/>
    <cellStyle name="_Model_RAB Мой_PREDEL.JKH.UTV.2011(v1.0.1)_46TE.2011(v1.0)" xfId="60"/>
    <cellStyle name="_Model_RAB Мой_PREDEL.JKH.UTV.2011(v1.0.1)_INDEX.STATION.2012(v1.0)_" xfId="61"/>
    <cellStyle name="_Model_RAB Мой_PREDEL.JKH.UTV.2011(v1.0.1)_INDEX.STATION.2012(v2.0)" xfId="62"/>
    <cellStyle name="_Model_RAB Мой_PREDEL.JKH.UTV.2011(v1.0.1)_INDEX.STATION.2012(v2.1)" xfId="63"/>
    <cellStyle name="_Model_RAB Мой_PREDEL.JKH.UTV.2011(v1.0.1)_TEPLO.PREDEL.2012.M(v1.1)_test" xfId="64"/>
    <cellStyle name="_Model_RAB Мой_PREDEL.JKH.UTV.2011(v1.1)" xfId="65"/>
    <cellStyle name="_Model_RAB Мой_REP.BLR.2012(v1.0)" xfId="66"/>
    <cellStyle name="_Model_RAB Мой_TEPLO.PREDEL.2012.M(v1.1)" xfId="67"/>
    <cellStyle name="_Model_RAB Мой_TEST.TEMPLATE" xfId="68"/>
    <cellStyle name="_Model_RAB Мой_UPDATE.46EE.2011.TO.1.1" xfId="69"/>
    <cellStyle name="_Model_RAB Мой_UPDATE.46TE.2011.TO.1.1" xfId="70"/>
    <cellStyle name="_Model_RAB Мой_UPDATE.46TE.2011.TO.1.2" xfId="71"/>
    <cellStyle name="_Model_RAB Мой_UPDATE.BALANCE.WARM.2011YEAR.TO.1.1" xfId="72"/>
    <cellStyle name="_Model_RAB Мой_UPDATE.BALANCE.WARM.2011YEAR.TO.1.1_46TE.2011(v1.0)" xfId="73"/>
    <cellStyle name="_Model_RAB Мой_UPDATE.BALANCE.WARM.2011YEAR.TO.1.1_INDEX.STATION.2012(v1.0)_" xfId="74"/>
    <cellStyle name="_Model_RAB Мой_UPDATE.BALANCE.WARM.2011YEAR.TO.1.1_INDEX.STATION.2012(v2.0)" xfId="75"/>
    <cellStyle name="_Model_RAB Мой_UPDATE.BALANCE.WARM.2011YEAR.TO.1.1_INDEX.STATION.2012(v2.1)" xfId="76"/>
    <cellStyle name="_Model_RAB Мой_UPDATE.BALANCE.WARM.2011YEAR.TO.1.1_OREP.KU.2011.MONTHLY.02(v1.1)" xfId="77"/>
    <cellStyle name="_Model_RAB Мой_UPDATE.BALANCE.WARM.2011YEAR.TO.1.1_TEPLO.PREDEL.2012.M(v1.1)_test" xfId="78"/>
    <cellStyle name="_Model_RAB Мой_UPDATE.NADB.JNVLS.APTEKA.2011.TO.1.3.4" xfId="79"/>
    <cellStyle name="_Model_RAB Мой_Книга2_PR.PROG.WARM.NOTCOMBI.2012.2.16_v1.4(04.04.11) " xfId="80"/>
    <cellStyle name="_Model_RAB_MRSK_svod" xfId="81"/>
    <cellStyle name="_Model_RAB_MRSK_svod 2" xfId="82"/>
    <cellStyle name="_Model_RAB_MRSK_svod 2_OREP.KU.2011.MONTHLY.02(v0.1)" xfId="83"/>
    <cellStyle name="_Model_RAB_MRSK_svod 2_OREP.KU.2011.MONTHLY.02(v0.4)" xfId="84"/>
    <cellStyle name="_Model_RAB_MRSK_svod 2_OREP.KU.2011.MONTHLY.11(v1.4)" xfId="85"/>
    <cellStyle name="_Model_RAB_MRSK_svod 2_UPDATE.OREP.KU.2011.MONTHLY.02.TO.1.2" xfId="86"/>
    <cellStyle name="_Model_RAB_MRSK_svod_46EE.2011(v1.0)" xfId="87"/>
    <cellStyle name="_Model_RAB_MRSK_svod_46EE.2011(v1.0)_46TE.2011(v1.0)" xfId="88"/>
    <cellStyle name="_Model_RAB_MRSK_svod_46EE.2011(v1.0)_INDEX.STATION.2012(v1.0)_" xfId="89"/>
    <cellStyle name="_Model_RAB_MRSK_svod_46EE.2011(v1.0)_INDEX.STATION.2012(v2.0)" xfId="90"/>
    <cellStyle name="_Model_RAB_MRSK_svod_46EE.2011(v1.0)_INDEX.STATION.2012(v2.1)" xfId="91"/>
    <cellStyle name="_Model_RAB_MRSK_svod_46EE.2011(v1.0)_TEPLO.PREDEL.2012.M(v1.1)_test" xfId="92"/>
    <cellStyle name="_Model_RAB_MRSK_svod_46EE.2011(v1.2)" xfId="93"/>
    <cellStyle name="_Model_RAB_MRSK_svod_46EP.2012(v0.1)" xfId="94"/>
    <cellStyle name="_Model_RAB_MRSK_svod_46TE.2011(v1.0)" xfId="95"/>
    <cellStyle name="_Model_RAB_MRSK_svod_ARMRAZR" xfId="96"/>
    <cellStyle name="_Model_RAB_MRSK_svod_BALANCE.WARM.2010.FACT(v1.0)" xfId="97"/>
    <cellStyle name="_Model_RAB_MRSK_svod_BALANCE.WARM.2010.PLAN" xfId="98"/>
    <cellStyle name="_Model_RAB_MRSK_svod_BALANCE.WARM.2011YEAR(v0.7)" xfId="99"/>
    <cellStyle name="_Model_RAB_MRSK_svod_BALANCE.WARM.2011YEAR.NEW.UPDATE.SCHEME" xfId="100"/>
    <cellStyle name="_Model_RAB_MRSK_svod_EE.2REK.P2011.4.78(v0.3)" xfId="101"/>
    <cellStyle name="_Model_RAB_MRSK_svod_FORM910.2012(v1.1)" xfId="102"/>
    <cellStyle name="_Model_RAB_MRSK_svod_INVEST.EE.PLAN.4.78(v0.1)" xfId="103"/>
    <cellStyle name="_Model_RAB_MRSK_svod_INVEST.EE.PLAN.4.78(v0.3)" xfId="104"/>
    <cellStyle name="_Model_RAB_MRSK_svod_INVEST.EE.PLAN.4.78(v1.0)" xfId="105"/>
    <cellStyle name="_Model_RAB_MRSK_svod_INVEST.PLAN.4.78(v0.1)" xfId="106"/>
    <cellStyle name="_Model_RAB_MRSK_svod_INVEST.WARM.PLAN.4.78(v0.1)" xfId="107"/>
    <cellStyle name="_Model_RAB_MRSK_svod_INVEST_WARM_PLAN" xfId="108"/>
    <cellStyle name="_Model_RAB_MRSK_svod_NADB.JNVLS.APTEKA.2011(v1.3.3)" xfId="109"/>
    <cellStyle name="_Model_RAB_MRSK_svod_NADB.JNVLS.APTEKA.2011(v1.3.3)_46TE.2011(v1.0)" xfId="110"/>
    <cellStyle name="_Model_RAB_MRSK_svod_NADB.JNVLS.APTEKA.2011(v1.3.3)_INDEX.STATION.2012(v1.0)_" xfId="111"/>
    <cellStyle name="_Model_RAB_MRSK_svod_NADB.JNVLS.APTEKA.2011(v1.3.3)_INDEX.STATION.2012(v2.0)" xfId="112"/>
    <cellStyle name="_Model_RAB_MRSK_svod_NADB.JNVLS.APTEKA.2011(v1.3.3)_INDEX.STATION.2012(v2.1)" xfId="113"/>
    <cellStyle name="_Model_RAB_MRSK_svod_NADB.JNVLS.APTEKA.2011(v1.3.3)_TEPLO.PREDEL.2012.M(v1.1)_test" xfId="114"/>
    <cellStyle name="_Model_RAB_MRSK_svod_NADB.JNVLS.APTEKA.2011(v1.3.4)" xfId="115"/>
    <cellStyle name="_Model_RAB_MRSK_svod_NADB.JNVLS.APTEKA.2011(v1.3.4)_46TE.2011(v1.0)" xfId="116"/>
    <cellStyle name="_Model_RAB_MRSK_svod_NADB.JNVLS.APTEKA.2011(v1.3.4)_INDEX.STATION.2012(v1.0)_" xfId="117"/>
    <cellStyle name="_Model_RAB_MRSK_svod_NADB.JNVLS.APTEKA.2011(v1.3.4)_INDEX.STATION.2012(v2.0)" xfId="118"/>
    <cellStyle name="_Model_RAB_MRSK_svod_NADB.JNVLS.APTEKA.2011(v1.3.4)_INDEX.STATION.2012(v2.1)" xfId="119"/>
    <cellStyle name="_Model_RAB_MRSK_svod_NADB.JNVLS.APTEKA.2011(v1.3.4)_TEPLO.PREDEL.2012.M(v1.1)_test" xfId="120"/>
    <cellStyle name="_Model_RAB_MRSK_svod_PASSPORT.TEPLO.PROIZV(v2.1)" xfId="121"/>
    <cellStyle name="_Model_RAB_MRSK_svod_PR.PROG.WARM.NOTCOMBI.2012.2.16_v1.4(04.04.11) " xfId="122"/>
    <cellStyle name="_Model_RAB_MRSK_svod_PREDEL.JKH.UTV.2011(v1.0.1)" xfId="123"/>
    <cellStyle name="_Model_RAB_MRSK_svod_PREDEL.JKH.UTV.2011(v1.0.1)_46TE.2011(v1.0)" xfId="124"/>
    <cellStyle name="_Model_RAB_MRSK_svod_PREDEL.JKH.UTV.2011(v1.0.1)_INDEX.STATION.2012(v1.0)_" xfId="125"/>
    <cellStyle name="_Model_RAB_MRSK_svod_PREDEL.JKH.UTV.2011(v1.0.1)_INDEX.STATION.2012(v2.0)" xfId="126"/>
    <cellStyle name="_Model_RAB_MRSK_svod_PREDEL.JKH.UTV.2011(v1.0.1)_INDEX.STATION.2012(v2.1)" xfId="127"/>
    <cellStyle name="_Model_RAB_MRSK_svod_PREDEL.JKH.UTV.2011(v1.0.1)_TEPLO.PREDEL.2012.M(v1.1)_test" xfId="128"/>
    <cellStyle name="_Model_RAB_MRSK_svod_PREDEL.JKH.UTV.2011(v1.1)" xfId="129"/>
    <cellStyle name="_Model_RAB_MRSK_svod_REP.BLR.2012(v1.0)" xfId="130"/>
    <cellStyle name="_Model_RAB_MRSK_svod_TEPLO.PREDEL.2012.M(v1.1)" xfId="131"/>
    <cellStyle name="_Model_RAB_MRSK_svod_TEST.TEMPLATE" xfId="132"/>
    <cellStyle name="_Model_RAB_MRSK_svod_UPDATE.46EE.2011.TO.1.1" xfId="133"/>
    <cellStyle name="_Model_RAB_MRSK_svod_UPDATE.46TE.2011.TO.1.1" xfId="134"/>
    <cellStyle name="_Model_RAB_MRSK_svod_UPDATE.46TE.2011.TO.1.2" xfId="135"/>
    <cellStyle name="_Model_RAB_MRSK_svod_UPDATE.BALANCE.WARM.2011YEAR.TO.1.1" xfId="136"/>
    <cellStyle name="_Model_RAB_MRSK_svod_UPDATE.BALANCE.WARM.2011YEAR.TO.1.1_46TE.2011(v1.0)" xfId="137"/>
    <cellStyle name="_Model_RAB_MRSK_svod_UPDATE.BALANCE.WARM.2011YEAR.TO.1.1_INDEX.STATION.2012(v1.0)_" xfId="138"/>
    <cellStyle name="_Model_RAB_MRSK_svod_UPDATE.BALANCE.WARM.2011YEAR.TO.1.1_INDEX.STATION.2012(v2.0)" xfId="139"/>
    <cellStyle name="_Model_RAB_MRSK_svod_UPDATE.BALANCE.WARM.2011YEAR.TO.1.1_INDEX.STATION.2012(v2.1)" xfId="140"/>
    <cellStyle name="_Model_RAB_MRSK_svod_UPDATE.BALANCE.WARM.2011YEAR.TO.1.1_OREP.KU.2011.MONTHLY.02(v1.1)" xfId="141"/>
    <cellStyle name="_Model_RAB_MRSK_svod_UPDATE.BALANCE.WARM.2011YEAR.TO.1.1_TEPLO.PREDEL.2012.M(v1.1)_test" xfId="142"/>
    <cellStyle name="_Model_RAB_MRSK_svod_UPDATE.NADB.JNVLS.APTEKA.2011.TO.1.3.4" xfId="143"/>
    <cellStyle name="_Model_RAB_MRSK_svod_Книга2_PR.PROG.WARM.NOTCOMBI.2012.2.16_v1.4(04.04.11) " xfId="144"/>
    <cellStyle name="_Plug" xfId="145"/>
    <cellStyle name="_Бюджет2006_ПОКАЗАТЕЛИ СВОДНЫЕ" xfId="146"/>
    <cellStyle name="_ВО ОП ТЭС-ОТ- 2007" xfId="147"/>
    <cellStyle name="_ВО ОП ТЭС-ОТ- 2007_Новая инструкция1_фст" xfId="148"/>
    <cellStyle name="_ВФ ОАО ТЭС-ОТ- 2009" xfId="149"/>
    <cellStyle name="_ВФ ОАО ТЭС-ОТ- 2009_Новая инструкция1_фст" xfId="150"/>
    <cellStyle name="_выручка по присоединениям2" xfId="151"/>
    <cellStyle name="_выручка по присоединениям2_Новая инструкция1_фст" xfId="152"/>
    <cellStyle name="_Договор аренды ЯЭ с разбивкой" xfId="153"/>
    <cellStyle name="_Договор аренды ЯЭ с разбивкой_Новая инструкция1_фст" xfId="154"/>
    <cellStyle name="_Защита ФЗП" xfId="155"/>
    <cellStyle name="_Исходные данные для модели" xfId="156"/>
    <cellStyle name="_Исходные данные для модели_Новая инструкция1_фст" xfId="157"/>
    <cellStyle name="_Консолидация-2008-проект-new" xfId="158"/>
    <cellStyle name="_МОДЕЛЬ_1 (2)" xfId="159"/>
    <cellStyle name="_МОДЕЛЬ_1 (2) 2" xfId="160"/>
    <cellStyle name="_МОДЕЛЬ_1 (2) 2_OREP.KU.2011.MONTHLY.02(v0.1)" xfId="161"/>
    <cellStyle name="_МОДЕЛЬ_1 (2) 2_OREP.KU.2011.MONTHLY.02(v0.4)" xfId="162"/>
    <cellStyle name="_МОДЕЛЬ_1 (2) 2_OREP.KU.2011.MONTHLY.11(v1.4)" xfId="163"/>
    <cellStyle name="_МОДЕЛЬ_1 (2) 2_UPDATE.OREP.KU.2011.MONTHLY.02.TO.1.2" xfId="164"/>
    <cellStyle name="_МОДЕЛЬ_1 (2)_46EE.2011(v1.0)" xfId="165"/>
    <cellStyle name="_МОДЕЛЬ_1 (2)_46EE.2011(v1.0)_46TE.2011(v1.0)" xfId="166"/>
    <cellStyle name="_МОДЕЛЬ_1 (2)_46EE.2011(v1.0)_INDEX.STATION.2012(v1.0)_" xfId="167"/>
    <cellStyle name="_МОДЕЛЬ_1 (2)_46EE.2011(v1.0)_INDEX.STATION.2012(v2.0)" xfId="168"/>
    <cellStyle name="_МОДЕЛЬ_1 (2)_46EE.2011(v1.0)_INDEX.STATION.2012(v2.1)" xfId="169"/>
    <cellStyle name="_МОДЕЛЬ_1 (2)_46EE.2011(v1.0)_TEPLO.PREDEL.2012.M(v1.1)_test" xfId="170"/>
    <cellStyle name="_МОДЕЛЬ_1 (2)_46EE.2011(v1.2)" xfId="171"/>
    <cellStyle name="_МОДЕЛЬ_1 (2)_46EP.2012(v0.1)" xfId="172"/>
    <cellStyle name="_МОДЕЛЬ_1 (2)_46TE.2011(v1.0)" xfId="173"/>
    <cellStyle name="_МОДЕЛЬ_1 (2)_ARMRAZR" xfId="174"/>
    <cellStyle name="_МОДЕЛЬ_1 (2)_BALANCE.WARM.2010.FACT(v1.0)" xfId="175"/>
    <cellStyle name="_МОДЕЛЬ_1 (2)_BALANCE.WARM.2010.PLAN" xfId="176"/>
    <cellStyle name="_МОДЕЛЬ_1 (2)_BALANCE.WARM.2011YEAR(v0.7)" xfId="177"/>
    <cellStyle name="_МОДЕЛЬ_1 (2)_BALANCE.WARM.2011YEAR.NEW.UPDATE.SCHEME" xfId="178"/>
    <cellStyle name="_МОДЕЛЬ_1 (2)_EE.2REK.P2011.4.78(v0.3)" xfId="179"/>
    <cellStyle name="_МОДЕЛЬ_1 (2)_FORM910.2012(v1.1)" xfId="180"/>
    <cellStyle name="_МОДЕЛЬ_1 (2)_INVEST.EE.PLAN.4.78(v0.1)" xfId="181"/>
    <cellStyle name="_МОДЕЛЬ_1 (2)_INVEST.EE.PLAN.4.78(v0.3)" xfId="182"/>
    <cellStyle name="_МОДЕЛЬ_1 (2)_INVEST.EE.PLAN.4.78(v1.0)" xfId="183"/>
    <cellStyle name="_МОДЕЛЬ_1 (2)_INVEST.PLAN.4.78(v0.1)" xfId="184"/>
    <cellStyle name="_МОДЕЛЬ_1 (2)_INVEST.WARM.PLAN.4.78(v0.1)" xfId="185"/>
    <cellStyle name="_МОДЕЛЬ_1 (2)_INVEST_WARM_PLAN" xfId="186"/>
    <cellStyle name="_МОДЕЛЬ_1 (2)_NADB.JNVLS.APTEKA.2011(v1.3.3)" xfId="187"/>
    <cellStyle name="_МОДЕЛЬ_1 (2)_NADB.JNVLS.APTEKA.2011(v1.3.3)_46TE.2011(v1.0)" xfId="188"/>
    <cellStyle name="_МОДЕЛЬ_1 (2)_NADB.JNVLS.APTEKA.2011(v1.3.3)_INDEX.STATION.2012(v1.0)_" xfId="189"/>
    <cellStyle name="_МОДЕЛЬ_1 (2)_NADB.JNVLS.APTEKA.2011(v1.3.3)_INDEX.STATION.2012(v2.0)" xfId="190"/>
    <cellStyle name="_МОДЕЛЬ_1 (2)_NADB.JNVLS.APTEKA.2011(v1.3.3)_INDEX.STATION.2012(v2.1)" xfId="191"/>
    <cellStyle name="_МОДЕЛЬ_1 (2)_NADB.JNVLS.APTEKA.2011(v1.3.3)_TEPLO.PREDEL.2012.M(v1.1)_test" xfId="192"/>
    <cellStyle name="_МОДЕЛЬ_1 (2)_NADB.JNVLS.APTEKA.2011(v1.3.4)" xfId="193"/>
    <cellStyle name="_МОДЕЛЬ_1 (2)_NADB.JNVLS.APTEKA.2011(v1.3.4)_46TE.2011(v1.0)" xfId="194"/>
    <cellStyle name="_МОДЕЛЬ_1 (2)_NADB.JNVLS.APTEKA.2011(v1.3.4)_INDEX.STATION.2012(v1.0)_" xfId="195"/>
    <cellStyle name="_МОДЕЛЬ_1 (2)_NADB.JNVLS.APTEKA.2011(v1.3.4)_INDEX.STATION.2012(v2.0)" xfId="196"/>
    <cellStyle name="_МОДЕЛЬ_1 (2)_NADB.JNVLS.APTEKA.2011(v1.3.4)_INDEX.STATION.2012(v2.1)" xfId="197"/>
    <cellStyle name="_МОДЕЛЬ_1 (2)_NADB.JNVLS.APTEKA.2011(v1.3.4)_TEPLO.PREDEL.2012.M(v1.1)_test" xfId="198"/>
    <cellStyle name="_МОДЕЛЬ_1 (2)_PASSPORT.TEPLO.PROIZV(v2.1)" xfId="199"/>
    <cellStyle name="_МОДЕЛЬ_1 (2)_PR.PROG.WARM.NOTCOMBI.2012.2.16_v1.4(04.04.11) " xfId="200"/>
    <cellStyle name="_МОДЕЛЬ_1 (2)_PREDEL.JKH.UTV.2011(v1.0.1)" xfId="201"/>
    <cellStyle name="_МОДЕЛЬ_1 (2)_PREDEL.JKH.UTV.2011(v1.0.1)_46TE.2011(v1.0)" xfId="202"/>
    <cellStyle name="_МОДЕЛЬ_1 (2)_PREDEL.JKH.UTV.2011(v1.0.1)_INDEX.STATION.2012(v1.0)_" xfId="203"/>
    <cellStyle name="_МОДЕЛЬ_1 (2)_PREDEL.JKH.UTV.2011(v1.0.1)_INDEX.STATION.2012(v2.0)" xfId="204"/>
    <cellStyle name="_МОДЕЛЬ_1 (2)_PREDEL.JKH.UTV.2011(v1.0.1)_INDEX.STATION.2012(v2.1)" xfId="205"/>
    <cellStyle name="_МОДЕЛЬ_1 (2)_PREDEL.JKH.UTV.2011(v1.0.1)_TEPLO.PREDEL.2012.M(v1.1)_test" xfId="206"/>
    <cellStyle name="_МОДЕЛЬ_1 (2)_PREDEL.JKH.UTV.2011(v1.1)" xfId="207"/>
    <cellStyle name="_МОДЕЛЬ_1 (2)_REP.BLR.2012(v1.0)" xfId="208"/>
    <cellStyle name="_МОДЕЛЬ_1 (2)_TEPLO.PREDEL.2012.M(v1.1)" xfId="209"/>
    <cellStyle name="_МОДЕЛЬ_1 (2)_TEST.TEMPLATE" xfId="210"/>
    <cellStyle name="_МОДЕЛЬ_1 (2)_UPDATE.46EE.2011.TO.1.1" xfId="211"/>
    <cellStyle name="_МОДЕЛЬ_1 (2)_UPDATE.46TE.2011.TO.1.1" xfId="212"/>
    <cellStyle name="_МОДЕЛЬ_1 (2)_UPDATE.46TE.2011.TO.1.2" xfId="213"/>
    <cellStyle name="_МОДЕЛЬ_1 (2)_UPDATE.BALANCE.WARM.2011YEAR.TO.1.1" xfId="214"/>
    <cellStyle name="_МОДЕЛЬ_1 (2)_UPDATE.BALANCE.WARM.2011YEAR.TO.1.1_46TE.2011(v1.0)" xfId="215"/>
    <cellStyle name="_МОДЕЛЬ_1 (2)_UPDATE.BALANCE.WARM.2011YEAR.TO.1.1_INDEX.STATION.2012(v1.0)_" xfId="216"/>
    <cellStyle name="_МОДЕЛЬ_1 (2)_UPDATE.BALANCE.WARM.2011YEAR.TO.1.1_INDEX.STATION.2012(v2.0)" xfId="217"/>
    <cellStyle name="_МОДЕЛЬ_1 (2)_UPDATE.BALANCE.WARM.2011YEAR.TO.1.1_INDEX.STATION.2012(v2.1)" xfId="218"/>
    <cellStyle name="_МОДЕЛЬ_1 (2)_UPDATE.BALANCE.WARM.2011YEAR.TO.1.1_OREP.KU.2011.MONTHLY.02(v1.1)" xfId="219"/>
    <cellStyle name="_МОДЕЛЬ_1 (2)_UPDATE.BALANCE.WARM.2011YEAR.TO.1.1_TEPLO.PREDEL.2012.M(v1.1)_test" xfId="220"/>
    <cellStyle name="_МОДЕЛЬ_1 (2)_UPDATE.NADB.JNVLS.APTEKA.2011.TO.1.3.4" xfId="221"/>
    <cellStyle name="_МОДЕЛЬ_1 (2)_Книга2_PR.PROG.WARM.NOTCOMBI.2012.2.16_v1.4(04.04.11) " xfId="222"/>
    <cellStyle name="_НВВ 2009 постатейно свод по филиалам_09_02_09" xfId="223"/>
    <cellStyle name="_НВВ 2009 постатейно свод по филиалам_09_02_09_Новая инструкция1_фст" xfId="224"/>
    <cellStyle name="_НВВ 2009 постатейно свод по филиалам_для Валентина" xfId="225"/>
    <cellStyle name="_НВВ 2009 постатейно свод по филиалам_для Валентина_Новая инструкция1_фст" xfId="226"/>
    <cellStyle name="_Омск" xfId="227"/>
    <cellStyle name="_Омск_Новая инструкция1_фст" xfId="228"/>
    <cellStyle name="_ОТ ИД 2009" xfId="229"/>
    <cellStyle name="_ОТ ИД 2009_Новая инструкция1_фст" xfId="230"/>
    <cellStyle name="_пр 5 тариф RAB" xfId="231"/>
    <cellStyle name="_пр 5 тариф RAB 2" xfId="232"/>
    <cellStyle name="_пр 5 тариф RAB 2_OREP.KU.2011.MONTHLY.02(v0.1)" xfId="233"/>
    <cellStyle name="_пр 5 тариф RAB 2_OREP.KU.2011.MONTHLY.02(v0.4)" xfId="234"/>
    <cellStyle name="_пр 5 тариф RAB 2_OREP.KU.2011.MONTHLY.11(v1.4)" xfId="235"/>
    <cellStyle name="_пр 5 тариф RAB 2_UPDATE.OREP.KU.2011.MONTHLY.02.TO.1.2" xfId="236"/>
    <cellStyle name="_пр 5 тариф RAB_46EE.2011(v1.0)" xfId="237"/>
    <cellStyle name="_пр 5 тариф RAB_46EE.2011(v1.0)_46TE.2011(v1.0)" xfId="238"/>
    <cellStyle name="_пр 5 тариф RAB_46EE.2011(v1.0)_INDEX.STATION.2012(v1.0)_" xfId="239"/>
    <cellStyle name="_пр 5 тариф RAB_46EE.2011(v1.0)_INDEX.STATION.2012(v2.0)" xfId="240"/>
    <cellStyle name="_пр 5 тариф RAB_46EE.2011(v1.0)_INDEX.STATION.2012(v2.1)" xfId="241"/>
    <cellStyle name="_пр 5 тариф RAB_46EE.2011(v1.0)_TEPLO.PREDEL.2012.M(v1.1)_test" xfId="242"/>
    <cellStyle name="_пр 5 тариф RAB_46EE.2011(v1.2)" xfId="243"/>
    <cellStyle name="_пр 5 тариф RAB_46EP.2012(v0.1)" xfId="244"/>
    <cellStyle name="_пр 5 тариф RAB_46TE.2011(v1.0)" xfId="245"/>
    <cellStyle name="_пр 5 тариф RAB_ARMRAZR" xfId="246"/>
    <cellStyle name="_пр 5 тариф RAB_BALANCE.WARM.2010.FACT(v1.0)" xfId="247"/>
    <cellStyle name="_пр 5 тариф RAB_BALANCE.WARM.2010.PLAN" xfId="248"/>
    <cellStyle name="_пр 5 тариф RAB_BALANCE.WARM.2011YEAR(v0.7)" xfId="249"/>
    <cellStyle name="_пр 5 тариф RAB_BALANCE.WARM.2011YEAR.NEW.UPDATE.SCHEME" xfId="250"/>
    <cellStyle name="_пр 5 тариф RAB_EE.2REK.P2011.4.78(v0.3)" xfId="251"/>
    <cellStyle name="_пр 5 тариф RAB_FORM910.2012(v1.1)" xfId="252"/>
    <cellStyle name="_пр 5 тариф RAB_INVEST.EE.PLAN.4.78(v0.1)" xfId="253"/>
    <cellStyle name="_пр 5 тариф RAB_INVEST.EE.PLAN.4.78(v0.3)" xfId="254"/>
    <cellStyle name="_пр 5 тариф RAB_INVEST.EE.PLAN.4.78(v1.0)" xfId="255"/>
    <cellStyle name="_пр 5 тариф RAB_INVEST.PLAN.4.78(v0.1)" xfId="256"/>
    <cellStyle name="_пр 5 тариф RAB_INVEST.WARM.PLAN.4.78(v0.1)" xfId="257"/>
    <cellStyle name="_пр 5 тариф RAB_INVEST_WARM_PLAN" xfId="258"/>
    <cellStyle name="_пр 5 тариф RAB_NADB.JNVLS.APTEKA.2011(v1.3.3)" xfId="259"/>
    <cellStyle name="_пр 5 тариф RAB_NADB.JNVLS.APTEKA.2011(v1.3.3)_46TE.2011(v1.0)" xfId="260"/>
    <cellStyle name="_пр 5 тариф RAB_NADB.JNVLS.APTEKA.2011(v1.3.3)_INDEX.STATION.2012(v1.0)_" xfId="261"/>
    <cellStyle name="_пр 5 тариф RAB_NADB.JNVLS.APTEKA.2011(v1.3.3)_INDEX.STATION.2012(v2.0)" xfId="262"/>
    <cellStyle name="_пр 5 тариф RAB_NADB.JNVLS.APTEKA.2011(v1.3.3)_INDEX.STATION.2012(v2.1)" xfId="263"/>
    <cellStyle name="_пр 5 тариф RAB_NADB.JNVLS.APTEKA.2011(v1.3.3)_TEPLO.PREDEL.2012.M(v1.1)_test" xfId="264"/>
    <cellStyle name="_пр 5 тариф RAB_NADB.JNVLS.APTEKA.2011(v1.3.4)" xfId="265"/>
    <cellStyle name="_пр 5 тариф RAB_NADB.JNVLS.APTEKA.2011(v1.3.4)_46TE.2011(v1.0)" xfId="266"/>
    <cellStyle name="_пр 5 тариф RAB_NADB.JNVLS.APTEKA.2011(v1.3.4)_INDEX.STATION.2012(v1.0)_" xfId="267"/>
    <cellStyle name="_пр 5 тариф RAB_NADB.JNVLS.APTEKA.2011(v1.3.4)_INDEX.STATION.2012(v2.0)" xfId="268"/>
    <cellStyle name="_пр 5 тариф RAB_NADB.JNVLS.APTEKA.2011(v1.3.4)_INDEX.STATION.2012(v2.1)" xfId="269"/>
    <cellStyle name="_пр 5 тариф RAB_NADB.JNVLS.APTEKA.2011(v1.3.4)_TEPLO.PREDEL.2012.M(v1.1)_test" xfId="270"/>
    <cellStyle name="_пр 5 тариф RAB_PASSPORT.TEPLO.PROIZV(v2.1)" xfId="271"/>
    <cellStyle name="_пр 5 тариф RAB_PR.PROG.WARM.NOTCOMBI.2012.2.16_v1.4(04.04.11) " xfId="272"/>
    <cellStyle name="_пр 5 тариф RAB_PREDEL.JKH.UTV.2011(v1.0.1)" xfId="273"/>
    <cellStyle name="_пр 5 тариф RAB_PREDEL.JKH.UTV.2011(v1.0.1)_46TE.2011(v1.0)" xfId="274"/>
    <cellStyle name="_пр 5 тариф RAB_PREDEL.JKH.UTV.2011(v1.0.1)_INDEX.STATION.2012(v1.0)_" xfId="275"/>
    <cellStyle name="_пр 5 тариф RAB_PREDEL.JKH.UTV.2011(v1.0.1)_INDEX.STATION.2012(v2.0)" xfId="276"/>
    <cellStyle name="_пр 5 тариф RAB_PREDEL.JKH.UTV.2011(v1.0.1)_INDEX.STATION.2012(v2.1)" xfId="277"/>
    <cellStyle name="_пр 5 тариф RAB_PREDEL.JKH.UTV.2011(v1.0.1)_TEPLO.PREDEL.2012.M(v1.1)_test" xfId="278"/>
    <cellStyle name="_пр 5 тариф RAB_PREDEL.JKH.UTV.2011(v1.1)" xfId="279"/>
    <cellStyle name="_пр 5 тариф RAB_REP.BLR.2012(v1.0)" xfId="280"/>
    <cellStyle name="_пр 5 тариф RAB_TEPLO.PREDEL.2012.M(v1.1)" xfId="281"/>
    <cellStyle name="_пр 5 тариф RAB_TEST.TEMPLATE" xfId="282"/>
    <cellStyle name="_пр 5 тариф RAB_UPDATE.46EE.2011.TO.1.1" xfId="283"/>
    <cellStyle name="_пр 5 тариф RAB_UPDATE.46TE.2011.TO.1.1" xfId="284"/>
    <cellStyle name="_пр 5 тариф RAB_UPDATE.46TE.2011.TO.1.2" xfId="285"/>
    <cellStyle name="_пр 5 тариф RAB_UPDATE.BALANCE.WARM.2011YEAR.TO.1.1" xfId="286"/>
    <cellStyle name="_пр 5 тариф RAB_UPDATE.BALANCE.WARM.2011YEAR.TO.1.1_46TE.2011(v1.0)" xfId="287"/>
    <cellStyle name="_пр 5 тариф RAB_UPDATE.BALANCE.WARM.2011YEAR.TO.1.1_INDEX.STATION.2012(v1.0)_" xfId="288"/>
    <cellStyle name="_пр 5 тариф RAB_UPDATE.BALANCE.WARM.2011YEAR.TO.1.1_INDEX.STATION.2012(v2.0)" xfId="289"/>
    <cellStyle name="_пр 5 тариф RAB_UPDATE.BALANCE.WARM.2011YEAR.TO.1.1_INDEX.STATION.2012(v2.1)" xfId="290"/>
    <cellStyle name="_пр 5 тариф RAB_UPDATE.BALANCE.WARM.2011YEAR.TO.1.1_OREP.KU.2011.MONTHLY.02(v1.1)" xfId="291"/>
    <cellStyle name="_пр 5 тариф RAB_UPDATE.BALANCE.WARM.2011YEAR.TO.1.1_TEPLO.PREDEL.2012.M(v1.1)_test" xfId="292"/>
    <cellStyle name="_пр 5 тариф RAB_UPDATE.NADB.JNVLS.APTEKA.2011.TO.1.3.4" xfId="293"/>
    <cellStyle name="_пр 5 тариф RAB_Книга2_PR.PROG.WARM.NOTCOMBI.2012.2.16_v1.4(04.04.11) " xfId="294"/>
    <cellStyle name="_Предожение _ДБП_2009 г ( согласованные БП)  (2)" xfId="295"/>
    <cellStyle name="_Предожение _ДБП_2009 г ( согласованные БП)  (2)_Новая инструкция1_фст" xfId="296"/>
    <cellStyle name="_Приложение 2 0806 факт" xfId="297"/>
    <cellStyle name="_Приложение МТС-3-КС" xfId="298"/>
    <cellStyle name="_Приложение МТС-3-КС_Новая инструкция1_фст" xfId="299"/>
    <cellStyle name="_Приложение-МТС--2-1" xfId="300"/>
    <cellStyle name="_Приложение-МТС--2-1_Новая инструкция1_фст" xfId="301"/>
    <cellStyle name="_Расчет RAB_22072008" xfId="302"/>
    <cellStyle name="_Расчет RAB_22072008 2" xfId="303"/>
    <cellStyle name="_Расчет RAB_22072008 2_OREP.KU.2011.MONTHLY.02(v0.1)" xfId="304"/>
    <cellStyle name="_Расчет RAB_22072008 2_OREP.KU.2011.MONTHLY.02(v0.4)" xfId="305"/>
    <cellStyle name="_Расчет RAB_22072008 2_OREP.KU.2011.MONTHLY.11(v1.4)" xfId="306"/>
    <cellStyle name="_Расчет RAB_22072008 2_UPDATE.OREP.KU.2011.MONTHLY.02.TO.1.2" xfId="307"/>
    <cellStyle name="_Расчет RAB_22072008_46EE.2011(v1.0)" xfId="308"/>
    <cellStyle name="_Расчет RAB_22072008_46EE.2011(v1.0)_46TE.2011(v1.0)" xfId="309"/>
    <cellStyle name="_Расчет RAB_22072008_46EE.2011(v1.0)_INDEX.STATION.2012(v1.0)_" xfId="310"/>
    <cellStyle name="_Расчет RAB_22072008_46EE.2011(v1.0)_INDEX.STATION.2012(v2.0)" xfId="311"/>
    <cellStyle name="_Расчет RAB_22072008_46EE.2011(v1.0)_INDEX.STATION.2012(v2.1)" xfId="312"/>
    <cellStyle name="_Расчет RAB_22072008_46EE.2011(v1.0)_TEPLO.PREDEL.2012.M(v1.1)_test" xfId="313"/>
    <cellStyle name="_Расчет RAB_22072008_46EE.2011(v1.2)" xfId="314"/>
    <cellStyle name="_Расчет RAB_22072008_46EP.2012(v0.1)" xfId="315"/>
    <cellStyle name="_Расчет RAB_22072008_46TE.2011(v1.0)" xfId="316"/>
    <cellStyle name="_Расчет RAB_22072008_ARMRAZR" xfId="317"/>
    <cellStyle name="_Расчет RAB_22072008_BALANCE.WARM.2010.FACT(v1.0)" xfId="318"/>
    <cellStyle name="_Расчет RAB_22072008_BALANCE.WARM.2010.PLAN" xfId="319"/>
    <cellStyle name="_Расчет RAB_22072008_BALANCE.WARM.2011YEAR(v0.7)" xfId="320"/>
    <cellStyle name="_Расчет RAB_22072008_BALANCE.WARM.2011YEAR.NEW.UPDATE.SCHEME" xfId="321"/>
    <cellStyle name="_Расчет RAB_22072008_EE.2REK.P2011.4.78(v0.3)" xfId="322"/>
    <cellStyle name="_Расчет RAB_22072008_FORM910.2012(v1.1)" xfId="323"/>
    <cellStyle name="_Расчет RAB_22072008_INVEST.EE.PLAN.4.78(v0.1)" xfId="324"/>
    <cellStyle name="_Расчет RAB_22072008_INVEST.EE.PLAN.4.78(v0.3)" xfId="325"/>
    <cellStyle name="_Расчет RAB_22072008_INVEST.EE.PLAN.4.78(v1.0)" xfId="326"/>
    <cellStyle name="_Расчет RAB_22072008_INVEST.PLAN.4.78(v0.1)" xfId="327"/>
    <cellStyle name="_Расчет RAB_22072008_INVEST.WARM.PLAN.4.78(v0.1)" xfId="328"/>
    <cellStyle name="_Расчет RAB_22072008_INVEST_WARM_PLAN" xfId="329"/>
    <cellStyle name="_Расчет RAB_22072008_NADB.JNVLS.APTEKA.2011(v1.3.3)" xfId="330"/>
    <cellStyle name="_Расчет RAB_22072008_NADB.JNVLS.APTEKA.2011(v1.3.3)_46TE.2011(v1.0)" xfId="331"/>
    <cellStyle name="_Расчет RAB_22072008_NADB.JNVLS.APTEKA.2011(v1.3.3)_INDEX.STATION.2012(v1.0)_" xfId="332"/>
    <cellStyle name="_Расчет RAB_22072008_NADB.JNVLS.APTEKA.2011(v1.3.3)_INDEX.STATION.2012(v2.0)" xfId="333"/>
    <cellStyle name="_Расчет RAB_22072008_NADB.JNVLS.APTEKA.2011(v1.3.3)_INDEX.STATION.2012(v2.1)" xfId="334"/>
    <cellStyle name="_Расчет RAB_22072008_NADB.JNVLS.APTEKA.2011(v1.3.3)_TEPLO.PREDEL.2012.M(v1.1)_test" xfId="335"/>
    <cellStyle name="_Расчет RAB_22072008_NADB.JNVLS.APTEKA.2011(v1.3.4)" xfId="336"/>
    <cellStyle name="_Расчет RAB_22072008_NADB.JNVLS.APTEKA.2011(v1.3.4)_46TE.2011(v1.0)" xfId="337"/>
    <cellStyle name="_Расчет RAB_22072008_NADB.JNVLS.APTEKA.2011(v1.3.4)_INDEX.STATION.2012(v1.0)_" xfId="338"/>
    <cellStyle name="_Расчет RAB_22072008_NADB.JNVLS.APTEKA.2011(v1.3.4)_INDEX.STATION.2012(v2.0)" xfId="339"/>
    <cellStyle name="_Расчет RAB_22072008_NADB.JNVLS.APTEKA.2011(v1.3.4)_INDEX.STATION.2012(v2.1)" xfId="340"/>
    <cellStyle name="_Расчет RAB_22072008_NADB.JNVLS.APTEKA.2011(v1.3.4)_TEPLO.PREDEL.2012.M(v1.1)_test" xfId="341"/>
    <cellStyle name="_Расчет RAB_22072008_PASSPORT.TEPLO.PROIZV(v2.1)" xfId="342"/>
    <cellStyle name="_Расчет RAB_22072008_PR.PROG.WARM.NOTCOMBI.2012.2.16_v1.4(04.04.11) " xfId="343"/>
    <cellStyle name="_Расчет RAB_22072008_PREDEL.JKH.UTV.2011(v1.0.1)" xfId="344"/>
    <cellStyle name="_Расчет RAB_22072008_PREDEL.JKH.UTV.2011(v1.0.1)_46TE.2011(v1.0)" xfId="345"/>
    <cellStyle name="_Расчет RAB_22072008_PREDEL.JKH.UTV.2011(v1.0.1)_INDEX.STATION.2012(v1.0)_" xfId="346"/>
    <cellStyle name="_Расчет RAB_22072008_PREDEL.JKH.UTV.2011(v1.0.1)_INDEX.STATION.2012(v2.0)" xfId="347"/>
    <cellStyle name="_Расчет RAB_22072008_PREDEL.JKH.UTV.2011(v1.0.1)_INDEX.STATION.2012(v2.1)" xfId="348"/>
    <cellStyle name="_Расчет RAB_22072008_PREDEL.JKH.UTV.2011(v1.0.1)_TEPLO.PREDEL.2012.M(v1.1)_test" xfId="349"/>
    <cellStyle name="_Расчет RAB_22072008_PREDEL.JKH.UTV.2011(v1.1)" xfId="350"/>
    <cellStyle name="_Расчет RAB_22072008_REP.BLR.2012(v1.0)" xfId="351"/>
    <cellStyle name="_Расчет RAB_22072008_TEPLO.PREDEL.2012.M(v1.1)" xfId="352"/>
    <cellStyle name="_Расчет RAB_22072008_TEST.TEMPLATE" xfId="353"/>
    <cellStyle name="_Расчет RAB_22072008_UPDATE.46EE.2011.TO.1.1" xfId="354"/>
    <cellStyle name="_Расчет RAB_22072008_UPDATE.46TE.2011.TO.1.1" xfId="355"/>
    <cellStyle name="_Расчет RAB_22072008_UPDATE.46TE.2011.TO.1.2" xfId="356"/>
    <cellStyle name="_Расчет RAB_22072008_UPDATE.BALANCE.WARM.2011YEAR.TO.1.1" xfId="357"/>
    <cellStyle name="_Расчет RAB_22072008_UPDATE.BALANCE.WARM.2011YEAR.TO.1.1_46TE.2011(v1.0)" xfId="358"/>
    <cellStyle name="_Расчет RAB_22072008_UPDATE.BALANCE.WARM.2011YEAR.TO.1.1_INDEX.STATION.2012(v1.0)_" xfId="359"/>
    <cellStyle name="_Расчет RAB_22072008_UPDATE.BALANCE.WARM.2011YEAR.TO.1.1_INDEX.STATION.2012(v2.0)" xfId="360"/>
    <cellStyle name="_Расчет RAB_22072008_UPDATE.BALANCE.WARM.2011YEAR.TO.1.1_INDEX.STATION.2012(v2.1)" xfId="361"/>
    <cellStyle name="_Расчет RAB_22072008_UPDATE.BALANCE.WARM.2011YEAR.TO.1.1_OREP.KU.2011.MONTHLY.02(v1.1)" xfId="362"/>
    <cellStyle name="_Расчет RAB_22072008_UPDATE.BALANCE.WARM.2011YEAR.TO.1.1_TEPLO.PREDEL.2012.M(v1.1)_test" xfId="363"/>
    <cellStyle name="_Расчет RAB_22072008_UPDATE.NADB.JNVLS.APTEKA.2011.TO.1.3.4" xfId="364"/>
    <cellStyle name="_Расчет RAB_22072008_Книга2_PR.PROG.WARM.NOTCOMBI.2012.2.16_v1.4(04.04.11) " xfId="365"/>
    <cellStyle name="_Расчет RAB_Лен и МОЭСК_с 2010 года_14.04.2009_со сглаж_version 3.0_без ФСК" xfId="366"/>
    <cellStyle name="_Расчет RAB_Лен и МОЭСК_с 2010 года_14.04.2009_со сглаж_version 3.0_без ФСК 2" xfId="367"/>
    <cellStyle name="_Расчет RAB_Лен и МОЭСК_с 2010 года_14.04.2009_со сглаж_version 3.0_без ФСК 2_OREP.KU.2011.MONTHLY.02(v0.1)" xfId="368"/>
    <cellStyle name="_Расчет RAB_Лен и МОЭСК_с 2010 года_14.04.2009_со сглаж_version 3.0_без ФСК 2_OREP.KU.2011.MONTHLY.02(v0.4)" xfId="369"/>
    <cellStyle name="_Расчет RAB_Лен и МОЭСК_с 2010 года_14.04.2009_со сглаж_version 3.0_без ФСК 2_OREP.KU.2011.MONTHLY.11(v1.4)" xfId="370"/>
    <cellStyle name="_Расчет RAB_Лен и МОЭСК_с 2010 года_14.04.2009_со сглаж_version 3.0_без ФСК 2_UPDATE.OREP.KU.2011.MONTHLY.02.TO.1.2" xfId="371"/>
    <cellStyle name="_Расчет RAB_Лен и МОЭСК_с 2010 года_14.04.2009_со сглаж_version 3.0_без ФСК_46EE.2011(v1.0)" xfId="372"/>
    <cellStyle name="_Расчет RAB_Лен и МОЭСК_с 2010 года_14.04.2009_со сглаж_version 3.0_без ФСК_46EE.2011(v1.0)_46TE.2011(v1.0)" xfId="373"/>
    <cellStyle name="_Расчет RAB_Лен и МОЭСК_с 2010 года_14.04.2009_со сглаж_version 3.0_без ФСК_46EE.2011(v1.0)_INDEX.STATION.2012(v1.0)_" xfId="374"/>
    <cellStyle name="_Расчет RAB_Лен и МОЭСК_с 2010 года_14.04.2009_со сглаж_version 3.0_без ФСК_46EE.2011(v1.0)_INDEX.STATION.2012(v2.0)" xfId="375"/>
    <cellStyle name="_Расчет RAB_Лен и МОЭСК_с 2010 года_14.04.2009_со сглаж_version 3.0_без ФСК_46EE.2011(v1.0)_INDEX.STATION.2012(v2.1)" xfId="376"/>
    <cellStyle name="_Расчет RAB_Лен и МОЭСК_с 2010 года_14.04.2009_со сглаж_version 3.0_без ФСК_46EE.2011(v1.0)_TEPLO.PREDEL.2012.M(v1.1)_test" xfId="377"/>
    <cellStyle name="_Расчет RAB_Лен и МОЭСК_с 2010 года_14.04.2009_со сглаж_version 3.0_без ФСК_46EE.2011(v1.2)" xfId="378"/>
    <cellStyle name="_Расчет RAB_Лен и МОЭСК_с 2010 года_14.04.2009_со сглаж_version 3.0_без ФСК_46EP.2012(v0.1)" xfId="379"/>
    <cellStyle name="_Расчет RAB_Лен и МОЭСК_с 2010 года_14.04.2009_со сглаж_version 3.0_без ФСК_46TE.2011(v1.0)" xfId="380"/>
    <cellStyle name="_Расчет RAB_Лен и МОЭСК_с 2010 года_14.04.2009_со сглаж_version 3.0_без ФСК_ARMRAZR" xfId="381"/>
    <cellStyle name="_Расчет RAB_Лен и МОЭСК_с 2010 года_14.04.2009_со сглаж_version 3.0_без ФСК_BALANCE.WARM.2010.FACT(v1.0)" xfId="382"/>
    <cellStyle name="_Расчет RAB_Лен и МОЭСК_с 2010 года_14.04.2009_со сглаж_version 3.0_без ФСК_BALANCE.WARM.2010.PLAN" xfId="383"/>
    <cellStyle name="_Расчет RAB_Лен и МОЭСК_с 2010 года_14.04.2009_со сглаж_version 3.0_без ФСК_BALANCE.WARM.2011YEAR(v0.7)" xfId="384"/>
    <cellStyle name="_Расчет RAB_Лен и МОЭСК_с 2010 года_14.04.2009_со сглаж_version 3.0_без ФСК_BALANCE.WARM.2011YEAR.NEW.UPDATE.SCHEME" xfId="385"/>
    <cellStyle name="_Расчет RAB_Лен и МОЭСК_с 2010 года_14.04.2009_со сглаж_version 3.0_без ФСК_EE.2REK.P2011.4.78(v0.3)" xfId="386"/>
    <cellStyle name="_Расчет RAB_Лен и МОЭСК_с 2010 года_14.04.2009_со сглаж_version 3.0_без ФСК_FORM910.2012(v1.1)" xfId="387"/>
    <cellStyle name="_Расчет RAB_Лен и МОЭСК_с 2010 года_14.04.2009_со сглаж_version 3.0_без ФСК_INVEST.EE.PLAN.4.78(v0.1)" xfId="388"/>
    <cellStyle name="_Расчет RAB_Лен и МОЭСК_с 2010 года_14.04.2009_со сглаж_version 3.0_без ФСК_INVEST.EE.PLAN.4.78(v0.3)" xfId="389"/>
    <cellStyle name="_Расчет RAB_Лен и МОЭСК_с 2010 года_14.04.2009_со сглаж_version 3.0_без ФСК_INVEST.EE.PLAN.4.78(v1.0)" xfId="390"/>
    <cellStyle name="_Расчет RAB_Лен и МОЭСК_с 2010 года_14.04.2009_со сглаж_version 3.0_без ФСК_INVEST.PLAN.4.78(v0.1)" xfId="391"/>
    <cellStyle name="_Расчет RAB_Лен и МОЭСК_с 2010 года_14.04.2009_со сглаж_version 3.0_без ФСК_INVEST.WARM.PLAN.4.78(v0.1)" xfId="392"/>
    <cellStyle name="_Расчет RAB_Лен и МОЭСК_с 2010 года_14.04.2009_со сглаж_version 3.0_без ФСК_INVEST_WARM_PLAN" xfId="393"/>
    <cellStyle name="_Расчет RAB_Лен и МОЭСК_с 2010 года_14.04.2009_со сглаж_version 3.0_без ФСК_NADB.JNVLS.APTEKA.2011(v1.3.3)" xfId="394"/>
    <cellStyle name="_Расчет RAB_Лен и МОЭСК_с 2010 года_14.04.2009_со сглаж_version 3.0_без ФСК_NADB.JNVLS.APTEKA.2011(v1.3.3)_46TE.2011(v1.0)" xfId="395"/>
    <cellStyle name="_Расчет RAB_Лен и МОЭСК_с 2010 года_14.04.2009_со сглаж_version 3.0_без ФСК_NADB.JNVLS.APTEKA.2011(v1.3.3)_INDEX.STATION.2012(v1.0)_" xfId="396"/>
    <cellStyle name="_Расчет RAB_Лен и МОЭСК_с 2010 года_14.04.2009_со сглаж_version 3.0_без ФСК_NADB.JNVLS.APTEKA.2011(v1.3.3)_INDEX.STATION.2012(v2.0)" xfId="397"/>
    <cellStyle name="_Расчет RAB_Лен и МОЭСК_с 2010 года_14.04.2009_со сглаж_version 3.0_без ФСК_NADB.JNVLS.APTEKA.2011(v1.3.3)_INDEX.STATION.2012(v2.1)" xfId="398"/>
    <cellStyle name="_Расчет RAB_Лен и МОЭСК_с 2010 года_14.04.2009_со сглаж_version 3.0_без ФСК_NADB.JNVLS.APTEKA.2011(v1.3.3)_TEPLO.PREDEL.2012.M(v1.1)_test" xfId="399"/>
    <cellStyle name="_Расчет RAB_Лен и МОЭСК_с 2010 года_14.04.2009_со сглаж_version 3.0_без ФСК_NADB.JNVLS.APTEKA.2011(v1.3.4)" xfId="400"/>
    <cellStyle name="_Расчет RAB_Лен и МОЭСК_с 2010 года_14.04.2009_со сглаж_version 3.0_без ФСК_NADB.JNVLS.APTEKA.2011(v1.3.4)_46TE.2011(v1.0)" xfId="401"/>
    <cellStyle name="_Расчет RAB_Лен и МОЭСК_с 2010 года_14.04.2009_со сглаж_version 3.0_без ФСК_NADB.JNVLS.APTEKA.2011(v1.3.4)_INDEX.STATION.2012(v1.0)_" xfId="402"/>
    <cellStyle name="_Расчет RAB_Лен и МОЭСК_с 2010 года_14.04.2009_со сглаж_version 3.0_без ФСК_NADB.JNVLS.APTEKA.2011(v1.3.4)_INDEX.STATION.2012(v2.0)" xfId="403"/>
    <cellStyle name="_Расчет RAB_Лен и МОЭСК_с 2010 года_14.04.2009_со сглаж_version 3.0_без ФСК_NADB.JNVLS.APTEKA.2011(v1.3.4)_INDEX.STATION.2012(v2.1)" xfId="404"/>
    <cellStyle name="_Расчет RAB_Лен и МОЭСК_с 2010 года_14.04.2009_со сглаж_version 3.0_без ФСК_NADB.JNVLS.APTEKA.2011(v1.3.4)_TEPLO.PREDEL.2012.M(v1.1)_test" xfId="405"/>
    <cellStyle name="_Расчет RAB_Лен и МОЭСК_с 2010 года_14.04.2009_со сглаж_version 3.0_без ФСК_PASSPORT.TEPLO.PROIZV(v2.1)" xfId="406"/>
    <cellStyle name="_Расчет RAB_Лен и МОЭСК_с 2010 года_14.04.2009_со сглаж_version 3.0_без ФСК_PR.PROG.WARM.NOTCOMBI.2012.2.16_v1.4(04.04.11) " xfId="407"/>
    <cellStyle name="_Расчет RAB_Лен и МОЭСК_с 2010 года_14.04.2009_со сглаж_version 3.0_без ФСК_PREDEL.JKH.UTV.2011(v1.0.1)" xfId="408"/>
    <cellStyle name="_Расчет RAB_Лен и МОЭСК_с 2010 года_14.04.2009_со сглаж_version 3.0_без ФСК_PREDEL.JKH.UTV.2011(v1.0.1)_46TE.2011(v1.0)" xfId="409"/>
    <cellStyle name="_Расчет RAB_Лен и МОЭСК_с 2010 года_14.04.2009_со сглаж_version 3.0_без ФСК_PREDEL.JKH.UTV.2011(v1.0.1)_INDEX.STATION.2012(v1.0)_" xfId="410"/>
    <cellStyle name="_Расчет RAB_Лен и МОЭСК_с 2010 года_14.04.2009_со сглаж_version 3.0_без ФСК_PREDEL.JKH.UTV.2011(v1.0.1)_INDEX.STATION.2012(v2.0)" xfId="411"/>
    <cellStyle name="_Расчет RAB_Лен и МОЭСК_с 2010 года_14.04.2009_со сглаж_version 3.0_без ФСК_PREDEL.JKH.UTV.2011(v1.0.1)_INDEX.STATION.2012(v2.1)" xfId="412"/>
    <cellStyle name="_Расчет RAB_Лен и МОЭСК_с 2010 года_14.04.2009_со сглаж_version 3.0_без ФСК_PREDEL.JKH.UTV.2011(v1.0.1)_TEPLO.PREDEL.2012.M(v1.1)_test" xfId="413"/>
    <cellStyle name="_Расчет RAB_Лен и МОЭСК_с 2010 года_14.04.2009_со сглаж_version 3.0_без ФСК_PREDEL.JKH.UTV.2011(v1.1)" xfId="414"/>
    <cellStyle name="_Расчет RAB_Лен и МОЭСК_с 2010 года_14.04.2009_со сглаж_version 3.0_без ФСК_REP.BLR.2012(v1.0)" xfId="415"/>
    <cellStyle name="_Расчет RAB_Лен и МОЭСК_с 2010 года_14.04.2009_со сглаж_version 3.0_без ФСК_TEPLO.PREDEL.2012.M(v1.1)" xfId="416"/>
    <cellStyle name="_Расчет RAB_Лен и МОЭСК_с 2010 года_14.04.2009_со сглаж_version 3.0_без ФСК_TEST.TEMPLATE" xfId="417"/>
    <cellStyle name="_Расчет RAB_Лен и МОЭСК_с 2010 года_14.04.2009_со сглаж_version 3.0_без ФСК_UPDATE.46EE.2011.TO.1.1" xfId="418"/>
    <cellStyle name="_Расчет RAB_Лен и МОЭСК_с 2010 года_14.04.2009_со сглаж_version 3.0_без ФСК_UPDATE.46TE.2011.TO.1.1" xfId="419"/>
    <cellStyle name="_Расчет RAB_Лен и МОЭСК_с 2010 года_14.04.2009_со сглаж_version 3.0_без ФСК_UPDATE.46TE.2011.TO.1.2" xfId="420"/>
    <cellStyle name="_Расчет RAB_Лен и МОЭСК_с 2010 года_14.04.2009_со сглаж_version 3.0_без ФСК_UPDATE.BALANCE.WARM.2011YEAR.TO.1.1" xfId="421"/>
    <cellStyle name="_Расчет RAB_Лен и МОЭСК_с 2010 года_14.04.2009_со сглаж_version 3.0_без ФСК_UPDATE.BALANCE.WARM.2011YEAR.TO.1.1_46TE.2011(v1.0)" xfId="422"/>
    <cellStyle name="_Расчет RAB_Лен и МОЭСК_с 2010 года_14.04.2009_со сглаж_version 3.0_без ФСК_UPDATE.BALANCE.WARM.2011YEAR.TO.1.1_INDEX.STATION.2012(v1.0)_" xfId="423"/>
    <cellStyle name="_Расчет RAB_Лен и МОЭСК_с 2010 года_14.04.2009_со сглаж_version 3.0_без ФСК_UPDATE.BALANCE.WARM.2011YEAR.TO.1.1_INDEX.STATION.2012(v2.0)" xfId="424"/>
    <cellStyle name="_Расчет RAB_Лен и МОЭСК_с 2010 года_14.04.2009_со сглаж_version 3.0_без ФСК_UPDATE.BALANCE.WARM.2011YEAR.TO.1.1_INDEX.STATION.2012(v2.1)" xfId="425"/>
    <cellStyle name="_Расчет RAB_Лен и МОЭСК_с 2010 года_14.04.2009_со сглаж_version 3.0_без ФСК_UPDATE.BALANCE.WARM.2011YEAR.TO.1.1_OREP.KU.2011.MONTHLY.02(v1.1)" xfId="426"/>
    <cellStyle name="_Расчет RAB_Лен и МОЭСК_с 2010 года_14.04.2009_со сглаж_version 3.0_без ФСК_UPDATE.BALANCE.WARM.2011YEAR.TO.1.1_TEPLO.PREDEL.2012.M(v1.1)_test" xfId="427"/>
    <cellStyle name="_Расчет RAB_Лен и МОЭСК_с 2010 года_14.04.2009_со сглаж_version 3.0_без ФСК_UPDATE.NADB.JNVLS.APTEKA.2011.TO.1.3.4" xfId="428"/>
    <cellStyle name="_Расчет RAB_Лен и МОЭСК_с 2010 года_14.04.2009_со сглаж_version 3.0_без ФСК_Книга2_PR.PROG.WARM.NOTCOMBI.2012.2.16_v1.4(04.04.11) " xfId="429"/>
    <cellStyle name="_Свод по ИПР (2)" xfId="430"/>
    <cellStyle name="_Свод по ИПР (2)_Новая инструкция1_фст" xfId="431"/>
    <cellStyle name="_Справочник затрат_ЛХ_20.10.05" xfId="432"/>
    <cellStyle name="_таблицы для расчетов28-04-08_2006-2009_прибыль корр_по ИА" xfId="433"/>
    <cellStyle name="_таблицы для расчетов28-04-08_2006-2009_прибыль корр_по ИА_Новая инструкция1_фст" xfId="434"/>
    <cellStyle name="_таблицы для расчетов28-04-08_2006-2009с ИА" xfId="435"/>
    <cellStyle name="_таблицы для расчетов28-04-08_2006-2009с ИА_Новая инструкция1_фст" xfId="436"/>
    <cellStyle name="_Форма 6  РТК.xls(отчет по Адр пр. ЛО)" xfId="437"/>
    <cellStyle name="_Форма 6  РТК.xls(отчет по Адр пр. ЛО)_Новая инструкция1_фст" xfId="438"/>
    <cellStyle name="_Формат разбивки по МРСК_РСК" xfId="439"/>
    <cellStyle name="_Формат разбивки по МРСК_РСК_Новая инструкция1_фст" xfId="440"/>
    <cellStyle name="_Формат_для Согласования" xfId="441"/>
    <cellStyle name="_Формат_для Согласования_Новая инструкция1_фст" xfId="442"/>
    <cellStyle name="_ХХХ Прил 2 Формы бюджетных документов 2007" xfId="443"/>
    <cellStyle name="_экон.форм-т ВО 1 с разбивкой" xfId="444"/>
    <cellStyle name="_экон.форм-т ВО 1 с разбивкой_Новая инструкция1_фст" xfId="445"/>
    <cellStyle name="’К‰Э [0.00]" xfId="446"/>
    <cellStyle name="’ћѓћ‚›‰" xfId="447"/>
    <cellStyle name="”€ќђќ‘ћ‚›‰" xfId="448"/>
    <cellStyle name="”€љ‘€ђћ‚ђќќ›‰" xfId="449"/>
    <cellStyle name="”ќђќ‘ћ‚›‰" xfId="450"/>
    <cellStyle name="”љ‘ђћ‚ђќќ›‰" xfId="451"/>
    <cellStyle name="„…ќ…†ќ›‰" xfId="452"/>
    <cellStyle name="‡ђѓћ‹ћ‚ћљ1" xfId="453"/>
    <cellStyle name="‡ђѓћ‹ћ‚ћљ2" xfId="454"/>
    <cellStyle name="€’ћѓћ‚›‰" xfId="455"/>
    <cellStyle name="1Normal" xfId="456"/>
    <cellStyle name="20% - Accent1" xfId="457"/>
    <cellStyle name="20% - Accent1 2" xfId="458"/>
    <cellStyle name="20% - Accent1 3" xfId="459"/>
    <cellStyle name="20% - Accent1_46EE.2011(v1.0)" xfId="460"/>
    <cellStyle name="20% - Accent2" xfId="461"/>
    <cellStyle name="20% - Accent2 2" xfId="462"/>
    <cellStyle name="20% - Accent2 3" xfId="463"/>
    <cellStyle name="20% - Accent2_46EE.2011(v1.0)" xfId="464"/>
    <cellStyle name="20% - Accent3" xfId="465"/>
    <cellStyle name="20% - Accent3 2" xfId="466"/>
    <cellStyle name="20% - Accent3 3" xfId="467"/>
    <cellStyle name="20% - Accent3_46EE.2011(v1.0)" xfId="468"/>
    <cellStyle name="20% - Accent4" xfId="469"/>
    <cellStyle name="20% - Accent4 2" xfId="470"/>
    <cellStyle name="20% - Accent4 3" xfId="471"/>
    <cellStyle name="20% - Accent4_46EE.2011(v1.0)" xfId="472"/>
    <cellStyle name="20% - Accent5" xfId="473"/>
    <cellStyle name="20% - Accent5 2" xfId="474"/>
    <cellStyle name="20% - Accent5 3" xfId="475"/>
    <cellStyle name="20% - Accent5_46EE.2011(v1.0)" xfId="476"/>
    <cellStyle name="20% - Accent6" xfId="477"/>
    <cellStyle name="20% - Accent6 2" xfId="478"/>
    <cellStyle name="20% - Accent6 3" xfId="479"/>
    <cellStyle name="20% - Accent6_46EE.2011(v1.0)" xfId="480"/>
    <cellStyle name="20% - Акцент1 10" xfId="481"/>
    <cellStyle name="20% - Акцент1 2" xfId="482"/>
    <cellStyle name="20% - Акцент1 2 2" xfId="483"/>
    <cellStyle name="20% - Акцент1 2 3" xfId="484"/>
    <cellStyle name="20% - Акцент1 2_46EE.2011(v1.0)" xfId="485"/>
    <cellStyle name="20% - Акцент1 3" xfId="486"/>
    <cellStyle name="20% - Акцент1 3 2" xfId="487"/>
    <cellStyle name="20% - Акцент1 3 3" xfId="488"/>
    <cellStyle name="20% - Акцент1 3_46EE.2011(v1.0)" xfId="489"/>
    <cellStyle name="20% - Акцент1 4" xfId="490"/>
    <cellStyle name="20% - Акцент1 4 2" xfId="491"/>
    <cellStyle name="20% - Акцент1 4 3" xfId="492"/>
    <cellStyle name="20% - Акцент1 4_46EE.2011(v1.0)" xfId="493"/>
    <cellStyle name="20% - Акцент1 5" xfId="494"/>
    <cellStyle name="20% - Акцент1 5 2" xfId="495"/>
    <cellStyle name="20% - Акцент1 5 3" xfId="496"/>
    <cellStyle name="20% - Акцент1 5_46EE.2011(v1.0)" xfId="497"/>
    <cellStyle name="20% - Акцент1 6" xfId="498"/>
    <cellStyle name="20% - Акцент1 6 2" xfId="499"/>
    <cellStyle name="20% - Акцент1 6 3" xfId="500"/>
    <cellStyle name="20% - Акцент1 6_46EE.2011(v1.0)" xfId="501"/>
    <cellStyle name="20% - Акцент1 7" xfId="502"/>
    <cellStyle name="20% - Акцент1 7 2" xfId="503"/>
    <cellStyle name="20% - Акцент1 7 3" xfId="504"/>
    <cellStyle name="20% - Акцент1 7_46EE.2011(v1.0)" xfId="505"/>
    <cellStyle name="20% - Акцент1 8" xfId="506"/>
    <cellStyle name="20% - Акцент1 8 2" xfId="507"/>
    <cellStyle name="20% - Акцент1 8 3" xfId="508"/>
    <cellStyle name="20% - Акцент1 8_46EE.2011(v1.0)" xfId="509"/>
    <cellStyle name="20% - Акцент1 9" xfId="510"/>
    <cellStyle name="20% - Акцент1 9 2" xfId="511"/>
    <cellStyle name="20% - Акцент1 9 3" xfId="512"/>
    <cellStyle name="20% - Акцент1 9_46EE.2011(v1.0)" xfId="513"/>
    <cellStyle name="20% - Акцент2 10" xfId="514"/>
    <cellStyle name="20% - Акцент2 2" xfId="515"/>
    <cellStyle name="20% - Акцент2 2 2" xfId="516"/>
    <cellStyle name="20% - Акцент2 2 3" xfId="517"/>
    <cellStyle name="20% - Акцент2 2_46EE.2011(v1.0)" xfId="518"/>
    <cellStyle name="20% - Акцент2 3" xfId="519"/>
    <cellStyle name="20% - Акцент2 3 2" xfId="520"/>
    <cellStyle name="20% - Акцент2 3 3" xfId="521"/>
    <cellStyle name="20% - Акцент2 3_46EE.2011(v1.0)" xfId="522"/>
    <cellStyle name="20% - Акцент2 4" xfId="523"/>
    <cellStyle name="20% - Акцент2 4 2" xfId="524"/>
    <cellStyle name="20% - Акцент2 4 3" xfId="525"/>
    <cellStyle name="20% - Акцент2 4_46EE.2011(v1.0)" xfId="526"/>
    <cellStyle name="20% - Акцент2 5" xfId="527"/>
    <cellStyle name="20% - Акцент2 5 2" xfId="528"/>
    <cellStyle name="20% - Акцент2 5 3" xfId="529"/>
    <cellStyle name="20% - Акцент2 5_46EE.2011(v1.0)" xfId="530"/>
    <cellStyle name="20% - Акцент2 6" xfId="531"/>
    <cellStyle name="20% - Акцент2 6 2" xfId="532"/>
    <cellStyle name="20% - Акцент2 6 3" xfId="533"/>
    <cellStyle name="20% - Акцент2 6_46EE.2011(v1.0)" xfId="534"/>
    <cellStyle name="20% - Акцент2 7" xfId="535"/>
    <cellStyle name="20% - Акцент2 7 2" xfId="536"/>
    <cellStyle name="20% - Акцент2 7 3" xfId="537"/>
    <cellStyle name="20% - Акцент2 7_46EE.2011(v1.0)" xfId="538"/>
    <cellStyle name="20% - Акцент2 8" xfId="539"/>
    <cellStyle name="20% - Акцент2 8 2" xfId="540"/>
    <cellStyle name="20% - Акцент2 8 3" xfId="541"/>
    <cellStyle name="20% - Акцент2 8_46EE.2011(v1.0)" xfId="542"/>
    <cellStyle name="20% - Акцент2 9" xfId="543"/>
    <cellStyle name="20% - Акцент2 9 2" xfId="544"/>
    <cellStyle name="20% - Акцент2 9 3" xfId="545"/>
    <cellStyle name="20% - Акцент2 9_46EE.2011(v1.0)" xfId="546"/>
    <cellStyle name="20% - Акцент3 10" xfId="547"/>
    <cellStyle name="20% - Акцент3 2" xfId="548"/>
    <cellStyle name="20% - Акцент3 2 2" xfId="549"/>
    <cellStyle name="20% - Акцент3 2 3" xfId="550"/>
    <cellStyle name="20% - Акцент3 2_46EE.2011(v1.0)" xfId="551"/>
    <cellStyle name="20% - Акцент3 3" xfId="552"/>
    <cellStyle name="20% - Акцент3 3 2" xfId="553"/>
    <cellStyle name="20% - Акцент3 3 3" xfId="554"/>
    <cellStyle name="20% - Акцент3 3_46EE.2011(v1.0)" xfId="555"/>
    <cellStyle name="20% - Акцент3 4" xfId="556"/>
    <cellStyle name="20% - Акцент3 4 2" xfId="557"/>
    <cellStyle name="20% - Акцент3 4 3" xfId="558"/>
    <cellStyle name="20% - Акцент3 4_46EE.2011(v1.0)" xfId="559"/>
    <cellStyle name="20% - Акцент3 5" xfId="560"/>
    <cellStyle name="20% - Акцент3 5 2" xfId="561"/>
    <cellStyle name="20% - Акцент3 5 3" xfId="562"/>
    <cellStyle name="20% - Акцент3 5_46EE.2011(v1.0)" xfId="563"/>
    <cellStyle name="20% - Акцент3 6" xfId="564"/>
    <cellStyle name="20% - Акцент3 6 2" xfId="565"/>
    <cellStyle name="20% - Акцент3 6 3" xfId="566"/>
    <cellStyle name="20% - Акцент3 6_46EE.2011(v1.0)" xfId="567"/>
    <cellStyle name="20% - Акцент3 7" xfId="568"/>
    <cellStyle name="20% - Акцент3 7 2" xfId="569"/>
    <cellStyle name="20% - Акцент3 7 3" xfId="570"/>
    <cellStyle name="20% - Акцент3 7_46EE.2011(v1.0)" xfId="571"/>
    <cellStyle name="20% - Акцент3 8" xfId="572"/>
    <cellStyle name="20% - Акцент3 8 2" xfId="573"/>
    <cellStyle name="20% - Акцент3 8 3" xfId="574"/>
    <cellStyle name="20% - Акцент3 8_46EE.2011(v1.0)" xfId="575"/>
    <cellStyle name="20% - Акцент3 9" xfId="576"/>
    <cellStyle name="20% - Акцент3 9 2" xfId="577"/>
    <cellStyle name="20% - Акцент3 9 3" xfId="578"/>
    <cellStyle name="20% - Акцент3 9_46EE.2011(v1.0)" xfId="579"/>
    <cellStyle name="20% - Акцент4 10" xfId="580"/>
    <cellStyle name="20% - Акцент4 2" xfId="581"/>
    <cellStyle name="20% - Акцент4 2 2" xfId="582"/>
    <cellStyle name="20% - Акцент4 2 3" xfId="583"/>
    <cellStyle name="20% - Акцент4 2_46EE.2011(v1.0)" xfId="584"/>
    <cellStyle name="20% - Акцент4 3" xfId="585"/>
    <cellStyle name="20% - Акцент4 3 2" xfId="586"/>
    <cellStyle name="20% - Акцент4 3 3" xfId="587"/>
    <cellStyle name="20% - Акцент4 3_46EE.2011(v1.0)" xfId="588"/>
    <cellStyle name="20% - Акцент4 4" xfId="589"/>
    <cellStyle name="20% - Акцент4 4 2" xfId="590"/>
    <cellStyle name="20% - Акцент4 4 3" xfId="591"/>
    <cellStyle name="20% - Акцент4 4_46EE.2011(v1.0)" xfId="592"/>
    <cellStyle name="20% - Акцент4 5" xfId="593"/>
    <cellStyle name="20% - Акцент4 5 2" xfId="594"/>
    <cellStyle name="20% - Акцент4 5 3" xfId="595"/>
    <cellStyle name="20% - Акцент4 5_46EE.2011(v1.0)" xfId="596"/>
    <cellStyle name="20% - Акцент4 6" xfId="597"/>
    <cellStyle name="20% - Акцент4 6 2" xfId="598"/>
    <cellStyle name="20% - Акцент4 6 3" xfId="599"/>
    <cellStyle name="20% - Акцент4 6_46EE.2011(v1.0)" xfId="600"/>
    <cellStyle name="20% - Акцент4 7" xfId="601"/>
    <cellStyle name="20% - Акцент4 7 2" xfId="602"/>
    <cellStyle name="20% - Акцент4 7 3" xfId="603"/>
    <cellStyle name="20% - Акцент4 7_46EE.2011(v1.0)" xfId="604"/>
    <cellStyle name="20% - Акцент4 8" xfId="605"/>
    <cellStyle name="20% - Акцент4 8 2" xfId="606"/>
    <cellStyle name="20% - Акцент4 8 3" xfId="607"/>
    <cellStyle name="20% - Акцент4 8_46EE.2011(v1.0)" xfId="608"/>
    <cellStyle name="20% - Акцент4 9" xfId="609"/>
    <cellStyle name="20% - Акцент4 9 2" xfId="610"/>
    <cellStyle name="20% - Акцент4 9 3" xfId="611"/>
    <cellStyle name="20% - Акцент4 9_46EE.2011(v1.0)" xfId="612"/>
    <cellStyle name="20% - Акцент5 10" xfId="613"/>
    <cellStyle name="20% - Акцент5 2" xfId="614"/>
    <cellStyle name="20% - Акцент5 2 2" xfId="615"/>
    <cellStyle name="20% - Акцент5 2 3" xfId="616"/>
    <cellStyle name="20% - Акцент5 2_46EE.2011(v1.0)" xfId="617"/>
    <cellStyle name="20% - Акцент5 3" xfId="618"/>
    <cellStyle name="20% - Акцент5 3 2" xfId="619"/>
    <cellStyle name="20% - Акцент5 3 3" xfId="620"/>
    <cellStyle name="20% - Акцент5 3_46EE.2011(v1.0)" xfId="621"/>
    <cellStyle name="20% - Акцент5 4" xfId="622"/>
    <cellStyle name="20% - Акцент5 4 2" xfId="623"/>
    <cellStyle name="20% - Акцент5 4 3" xfId="624"/>
    <cellStyle name="20% - Акцент5 4_46EE.2011(v1.0)" xfId="625"/>
    <cellStyle name="20% - Акцент5 5" xfId="626"/>
    <cellStyle name="20% - Акцент5 5 2" xfId="627"/>
    <cellStyle name="20% - Акцент5 5 3" xfId="628"/>
    <cellStyle name="20% - Акцент5 5_46EE.2011(v1.0)" xfId="629"/>
    <cellStyle name="20% - Акцент5 6" xfId="630"/>
    <cellStyle name="20% - Акцент5 6 2" xfId="631"/>
    <cellStyle name="20% - Акцент5 6 3" xfId="632"/>
    <cellStyle name="20% - Акцент5 6_46EE.2011(v1.0)" xfId="633"/>
    <cellStyle name="20% - Акцент5 7" xfId="634"/>
    <cellStyle name="20% - Акцент5 7 2" xfId="635"/>
    <cellStyle name="20% - Акцент5 7 3" xfId="636"/>
    <cellStyle name="20% - Акцент5 7_46EE.2011(v1.0)" xfId="637"/>
    <cellStyle name="20% - Акцент5 8" xfId="638"/>
    <cellStyle name="20% - Акцент5 8 2" xfId="639"/>
    <cellStyle name="20% - Акцент5 8 3" xfId="640"/>
    <cellStyle name="20% - Акцент5 8_46EE.2011(v1.0)" xfId="641"/>
    <cellStyle name="20% - Акцент5 9" xfId="642"/>
    <cellStyle name="20% - Акцент5 9 2" xfId="643"/>
    <cellStyle name="20% - Акцент5 9 3" xfId="644"/>
    <cellStyle name="20% - Акцент5 9_46EE.2011(v1.0)" xfId="645"/>
    <cellStyle name="20% - Акцент6 10" xfId="646"/>
    <cellStyle name="20% - Акцент6 2" xfId="647"/>
    <cellStyle name="20% - Акцент6 2 2" xfId="648"/>
    <cellStyle name="20% - Акцент6 2 3" xfId="649"/>
    <cellStyle name="20% - Акцент6 2_46EE.2011(v1.0)" xfId="650"/>
    <cellStyle name="20% - Акцент6 3" xfId="651"/>
    <cellStyle name="20% - Акцент6 3 2" xfId="652"/>
    <cellStyle name="20% - Акцент6 3 3" xfId="653"/>
    <cellStyle name="20% - Акцент6 3_46EE.2011(v1.0)" xfId="654"/>
    <cellStyle name="20% - Акцент6 4" xfId="655"/>
    <cellStyle name="20% - Акцент6 4 2" xfId="656"/>
    <cellStyle name="20% - Акцент6 4 3" xfId="657"/>
    <cellStyle name="20% - Акцент6 4_46EE.2011(v1.0)" xfId="658"/>
    <cellStyle name="20% - Акцент6 5" xfId="659"/>
    <cellStyle name="20% - Акцент6 5 2" xfId="660"/>
    <cellStyle name="20% - Акцент6 5 3" xfId="661"/>
    <cellStyle name="20% - Акцент6 5_46EE.2011(v1.0)" xfId="662"/>
    <cellStyle name="20% - Акцент6 6" xfId="663"/>
    <cellStyle name="20% - Акцент6 6 2" xfId="664"/>
    <cellStyle name="20% - Акцент6 6 3" xfId="665"/>
    <cellStyle name="20% - Акцент6 6_46EE.2011(v1.0)" xfId="666"/>
    <cellStyle name="20% - Акцент6 7" xfId="667"/>
    <cellStyle name="20% - Акцент6 7 2" xfId="668"/>
    <cellStyle name="20% - Акцент6 7 3" xfId="669"/>
    <cellStyle name="20% - Акцент6 7_46EE.2011(v1.0)" xfId="670"/>
    <cellStyle name="20% - Акцент6 8" xfId="671"/>
    <cellStyle name="20% - Акцент6 8 2" xfId="672"/>
    <cellStyle name="20% - Акцент6 8 3" xfId="673"/>
    <cellStyle name="20% - Акцент6 8_46EE.2011(v1.0)" xfId="674"/>
    <cellStyle name="20% - Акцент6 9" xfId="675"/>
    <cellStyle name="20% - Акцент6 9 2" xfId="676"/>
    <cellStyle name="20% - Акцент6 9 3" xfId="677"/>
    <cellStyle name="20% - Акцент6 9_46EE.2011(v1.0)" xfId="678"/>
    <cellStyle name="40% - Accent1" xfId="679"/>
    <cellStyle name="40% - Accent1 2" xfId="680"/>
    <cellStyle name="40% - Accent1 3" xfId="681"/>
    <cellStyle name="40% - Accent1_46EE.2011(v1.0)" xfId="682"/>
    <cellStyle name="40% - Accent2" xfId="683"/>
    <cellStyle name="40% - Accent2 2" xfId="684"/>
    <cellStyle name="40% - Accent2 3" xfId="685"/>
    <cellStyle name="40% - Accent2_46EE.2011(v1.0)" xfId="686"/>
    <cellStyle name="40% - Accent3" xfId="687"/>
    <cellStyle name="40% - Accent3 2" xfId="688"/>
    <cellStyle name="40% - Accent3 3" xfId="689"/>
    <cellStyle name="40% - Accent3_46EE.2011(v1.0)" xfId="690"/>
    <cellStyle name="40% - Accent4" xfId="691"/>
    <cellStyle name="40% - Accent4 2" xfId="692"/>
    <cellStyle name="40% - Accent4 3" xfId="693"/>
    <cellStyle name="40% - Accent4_46EE.2011(v1.0)" xfId="694"/>
    <cellStyle name="40% - Accent5" xfId="695"/>
    <cellStyle name="40% - Accent5 2" xfId="696"/>
    <cellStyle name="40% - Accent5 3" xfId="697"/>
    <cellStyle name="40% - Accent5_46EE.2011(v1.0)" xfId="698"/>
    <cellStyle name="40% - Accent6" xfId="699"/>
    <cellStyle name="40% - Accent6 2" xfId="700"/>
    <cellStyle name="40% - Accent6 3" xfId="701"/>
    <cellStyle name="40% - Accent6_46EE.2011(v1.0)" xfId="702"/>
    <cellStyle name="40% - Акцент1 10" xfId="703"/>
    <cellStyle name="40% - Акцент1 2" xfId="704"/>
    <cellStyle name="40% - Акцент1 2 2" xfId="705"/>
    <cellStyle name="40% - Акцент1 2 3" xfId="706"/>
    <cellStyle name="40% - Акцент1 2_46EE.2011(v1.0)" xfId="707"/>
    <cellStyle name="40% - Акцент1 3" xfId="708"/>
    <cellStyle name="40% - Акцент1 3 2" xfId="709"/>
    <cellStyle name="40% - Акцент1 3 3" xfId="710"/>
    <cellStyle name="40% - Акцент1 3_46EE.2011(v1.0)" xfId="711"/>
    <cellStyle name="40% - Акцент1 4" xfId="712"/>
    <cellStyle name="40% - Акцент1 4 2" xfId="713"/>
    <cellStyle name="40% - Акцент1 4 3" xfId="714"/>
    <cellStyle name="40% - Акцент1 4_46EE.2011(v1.0)" xfId="715"/>
    <cellStyle name="40% - Акцент1 5" xfId="716"/>
    <cellStyle name="40% - Акцент1 5 2" xfId="717"/>
    <cellStyle name="40% - Акцент1 5 3" xfId="718"/>
    <cellStyle name="40% - Акцент1 5_46EE.2011(v1.0)" xfId="719"/>
    <cellStyle name="40% - Акцент1 6" xfId="720"/>
    <cellStyle name="40% - Акцент1 6 2" xfId="721"/>
    <cellStyle name="40% - Акцент1 6 3" xfId="722"/>
    <cellStyle name="40% - Акцент1 6_46EE.2011(v1.0)" xfId="723"/>
    <cellStyle name="40% - Акцент1 7" xfId="724"/>
    <cellStyle name="40% - Акцент1 7 2" xfId="725"/>
    <cellStyle name="40% - Акцент1 7 3" xfId="726"/>
    <cellStyle name="40% - Акцент1 7_46EE.2011(v1.0)" xfId="727"/>
    <cellStyle name="40% - Акцент1 8" xfId="728"/>
    <cellStyle name="40% - Акцент1 8 2" xfId="729"/>
    <cellStyle name="40% - Акцент1 8 3" xfId="730"/>
    <cellStyle name="40% - Акцент1 8_46EE.2011(v1.0)" xfId="731"/>
    <cellStyle name="40% - Акцент1 9" xfId="732"/>
    <cellStyle name="40% - Акцент1 9 2" xfId="733"/>
    <cellStyle name="40% - Акцент1 9 3" xfId="734"/>
    <cellStyle name="40% - Акцент1 9_46EE.2011(v1.0)" xfId="735"/>
    <cellStyle name="40% - Акцент2 10" xfId="736"/>
    <cellStyle name="40% - Акцент2 2" xfId="737"/>
    <cellStyle name="40% - Акцент2 2 2" xfId="738"/>
    <cellStyle name="40% - Акцент2 2 3" xfId="739"/>
    <cellStyle name="40% - Акцент2 2_46EE.2011(v1.0)" xfId="740"/>
    <cellStyle name="40% - Акцент2 3" xfId="741"/>
    <cellStyle name="40% - Акцент2 3 2" xfId="742"/>
    <cellStyle name="40% - Акцент2 3 3" xfId="743"/>
    <cellStyle name="40% - Акцент2 3_46EE.2011(v1.0)" xfId="744"/>
    <cellStyle name="40% - Акцент2 4" xfId="745"/>
    <cellStyle name="40% - Акцент2 4 2" xfId="746"/>
    <cellStyle name="40% - Акцент2 4 3" xfId="747"/>
    <cellStyle name="40% - Акцент2 4_46EE.2011(v1.0)" xfId="748"/>
    <cellStyle name="40% - Акцент2 5" xfId="749"/>
    <cellStyle name="40% - Акцент2 5 2" xfId="750"/>
    <cellStyle name="40% - Акцент2 5 3" xfId="751"/>
    <cellStyle name="40% - Акцент2 5_46EE.2011(v1.0)" xfId="752"/>
    <cellStyle name="40% - Акцент2 6" xfId="753"/>
    <cellStyle name="40% - Акцент2 6 2" xfId="754"/>
    <cellStyle name="40% - Акцент2 6 3" xfId="755"/>
    <cellStyle name="40% - Акцент2 6_46EE.2011(v1.0)" xfId="756"/>
    <cellStyle name="40% - Акцент2 7" xfId="757"/>
    <cellStyle name="40% - Акцент2 7 2" xfId="758"/>
    <cellStyle name="40% - Акцент2 7 3" xfId="759"/>
    <cellStyle name="40% - Акцент2 7_46EE.2011(v1.0)" xfId="760"/>
    <cellStyle name="40% - Акцент2 8" xfId="761"/>
    <cellStyle name="40% - Акцент2 8 2" xfId="762"/>
    <cellStyle name="40% - Акцент2 8 3" xfId="763"/>
    <cellStyle name="40% - Акцент2 8_46EE.2011(v1.0)" xfId="764"/>
    <cellStyle name="40% - Акцент2 9" xfId="765"/>
    <cellStyle name="40% - Акцент2 9 2" xfId="766"/>
    <cellStyle name="40% - Акцент2 9 3" xfId="767"/>
    <cellStyle name="40% - Акцент2 9_46EE.2011(v1.0)" xfId="768"/>
    <cellStyle name="40% - Акцент3 10" xfId="769"/>
    <cellStyle name="40% - Акцент3 2" xfId="770"/>
    <cellStyle name="40% - Акцент3 2 2" xfId="771"/>
    <cellStyle name="40% - Акцент3 2 3" xfId="772"/>
    <cellStyle name="40% - Акцент3 2_46EE.2011(v1.0)" xfId="773"/>
    <cellStyle name="40% - Акцент3 3" xfId="774"/>
    <cellStyle name="40% - Акцент3 3 2" xfId="775"/>
    <cellStyle name="40% - Акцент3 3 3" xfId="776"/>
    <cellStyle name="40% - Акцент3 3_46EE.2011(v1.0)" xfId="777"/>
    <cellStyle name="40% - Акцент3 4" xfId="778"/>
    <cellStyle name="40% - Акцент3 4 2" xfId="779"/>
    <cellStyle name="40% - Акцент3 4 3" xfId="780"/>
    <cellStyle name="40% - Акцент3 4_46EE.2011(v1.0)" xfId="781"/>
    <cellStyle name="40% - Акцент3 5" xfId="782"/>
    <cellStyle name="40% - Акцент3 5 2" xfId="783"/>
    <cellStyle name="40% - Акцент3 5 3" xfId="784"/>
    <cellStyle name="40% - Акцент3 5_46EE.2011(v1.0)" xfId="785"/>
    <cellStyle name="40% - Акцент3 6" xfId="786"/>
    <cellStyle name="40% - Акцент3 6 2" xfId="787"/>
    <cellStyle name="40% - Акцент3 6 3" xfId="788"/>
    <cellStyle name="40% - Акцент3 6_46EE.2011(v1.0)" xfId="789"/>
    <cellStyle name="40% - Акцент3 7" xfId="790"/>
    <cellStyle name="40% - Акцент3 7 2" xfId="791"/>
    <cellStyle name="40% - Акцент3 7 3" xfId="792"/>
    <cellStyle name="40% - Акцент3 7_46EE.2011(v1.0)" xfId="793"/>
    <cellStyle name="40% - Акцент3 8" xfId="794"/>
    <cellStyle name="40% - Акцент3 8 2" xfId="795"/>
    <cellStyle name="40% - Акцент3 8 3" xfId="796"/>
    <cellStyle name="40% - Акцент3 8_46EE.2011(v1.0)" xfId="797"/>
    <cellStyle name="40% - Акцент3 9" xfId="798"/>
    <cellStyle name="40% - Акцент3 9 2" xfId="799"/>
    <cellStyle name="40% - Акцент3 9 3" xfId="800"/>
    <cellStyle name="40% - Акцент3 9_46EE.2011(v1.0)" xfId="801"/>
    <cellStyle name="40% - Акцент4 10" xfId="802"/>
    <cellStyle name="40% - Акцент4 2" xfId="803"/>
    <cellStyle name="40% - Акцент4 2 2" xfId="804"/>
    <cellStyle name="40% - Акцент4 2 3" xfId="805"/>
    <cellStyle name="40% - Акцент4 2_46EE.2011(v1.0)" xfId="806"/>
    <cellStyle name="40% - Акцент4 3" xfId="807"/>
    <cellStyle name="40% - Акцент4 3 2" xfId="808"/>
    <cellStyle name="40% - Акцент4 3 3" xfId="809"/>
    <cellStyle name="40% - Акцент4 3_46EE.2011(v1.0)" xfId="810"/>
    <cellStyle name="40% - Акцент4 4" xfId="811"/>
    <cellStyle name="40% - Акцент4 4 2" xfId="812"/>
    <cellStyle name="40% - Акцент4 4 3" xfId="813"/>
    <cellStyle name="40% - Акцент4 4_46EE.2011(v1.0)" xfId="814"/>
    <cellStyle name="40% - Акцент4 5" xfId="815"/>
    <cellStyle name="40% - Акцент4 5 2" xfId="816"/>
    <cellStyle name="40% - Акцент4 5 3" xfId="817"/>
    <cellStyle name="40% - Акцент4 5_46EE.2011(v1.0)" xfId="818"/>
    <cellStyle name="40% - Акцент4 6" xfId="819"/>
    <cellStyle name="40% - Акцент4 6 2" xfId="820"/>
    <cellStyle name="40% - Акцент4 6 3" xfId="821"/>
    <cellStyle name="40% - Акцент4 6_46EE.2011(v1.0)" xfId="822"/>
    <cellStyle name="40% - Акцент4 7" xfId="823"/>
    <cellStyle name="40% - Акцент4 7 2" xfId="824"/>
    <cellStyle name="40% - Акцент4 7 3" xfId="825"/>
    <cellStyle name="40% - Акцент4 7_46EE.2011(v1.0)" xfId="826"/>
    <cellStyle name="40% - Акцент4 8" xfId="827"/>
    <cellStyle name="40% - Акцент4 8 2" xfId="828"/>
    <cellStyle name="40% - Акцент4 8 3" xfId="829"/>
    <cellStyle name="40% - Акцент4 8_46EE.2011(v1.0)" xfId="830"/>
    <cellStyle name="40% - Акцент4 9" xfId="831"/>
    <cellStyle name="40% - Акцент4 9 2" xfId="832"/>
    <cellStyle name="40% - Акцент4 9 3" xfId="833"/>
    <cellStyle name="40% - Акцент4 9_46EE.2011(v1.0)" xfId="834"/>
    <cellStyle name="40% - Акцент5 10" xfId="835"/>
    <cellStyle name="40% - Акцент5 2" xfId="836"/>
    <cellStyle name="40% - Акцент5 2 2" xfId="837"/>
    <cellStyle name="40% - Акцент5 2 3" xfId="838"/>
    <cellStyle name="40% - Акцент5 2_46EE.2011(v1.0)" xfId="839"/>
    <cellStyle name="40% - Акцент5 3" xfId="840"/>
    <cellStyle name="40% - Акцент5 3 2" xfId="841"/>
    <cellStyle name="40% - Акцент5 3 3" xfId="842"/>
    <cellStyle name="40% - Акцент5 3_46EE.2011(v1.0)" xfId="843"/>
    <cellStyle name="40% - Акцент5 4" xfId="844"/>
    <cellStyle name="40% - Акцент5 4 2" xfId="845"/>
    <cellStyle name="40% - Акцент5 4 3" xfId="846"/>
    <cellStyle name="40% - Акцент5 4_46EE.2011(v1.0)" xfId="847"/>
    <cellStyle name="40% - Акцент5 5" xfId="848"/>
    <cellStyle name="40% - Акцент5 5 2" xfId="849"/>
    <cellStyle name="40% - Акцент5 5 3" xfId="850"/>
    <cellStyle name="40% - Акцент5 5_46EE.2011(v1.0)" xfId="851"/>
    <cellStyle name="40% - Акцент5 6" xfId="852"/>
    <cellStyle name="40% - Акцент5 6 2" xfId="853"/>
    <cellStyle name="40% - Акцент5 6 3" xfId="854"/>
    <cellStyle name="40% - Акцент5 6_46EE.2011(v1.0)" xfId="855"/>
    <cellStyle name="40% - Акцент5 7" xfId="856"/>
    <cellStyle name="40% - Акцент5 7 2" xfId="857"/>
    <cellStyle name="40% - Акцент5 7 3" xfId="858"/>
    <cellStyle name="40% - Акцент5 7_46EE.2011(v1.0)" xfId="859"/>
    <cellStyle name="40% - Акцент5 8" xfId="860"/>
    <cellStyle name="40% - Акцент5 8 2" xfId="861"/>
    <cellStyle name="40% - Акцент5 8 3" xfId="862"/>
    <cellStyle name="40% - Акцент5 8_46EE.2011(v1.0)" xfId="863"/>
    <cellStyle name="40% - Акцент5 9" xfId="864"/>
    <cellStyle name="40% - Акцент5 9 2" xfId="865"/>
    <cellStyle name="40% - Акцент5 9 3" xfId="866"/>
    <cellStyle name="40% - Акцент5 9_46EE.2011(v1.0)" xfId="867"/>
    <cellStyle name="40% - Акцент6 10" xfId="868"/>
    <cellStyle name="40% - Акцент6 2" xfId="869"/>
    <cellStyle name="40% - Акцент6 2 2" xfId="870"/>
    <cellStyle name="40% - Акцент6 2 3" xfId="871"/>
    <cellStyle name="40% - Акцент6 2_46EE.2011(v1.0)" xfId="872"/>
    <cellStyle name="40% - Акцент6 3" xfId="873"/>
    <cellStyle name="40% - Акцент6 3 2" xfId="874"/>
    <cellStyle name="40% - Акцент6 3 3" xfId="875"/>
    <cellStyle name="40% - Акцент6 3_46EE.2011(v1.0)" xfId="876"/>
    <cellStyle name="40% - Акцент6 4" xfId="877"/>
    <cellStyle name="40% - Акцент6 4 2" xfId="878"/>
    <cellStyle name="40% - Акцент6 4 3" xfId="879"/>
    <cellStyle name="40% - Акцент6 4_46EE.2011(v1.0)" xfId="880"/>
    <cellStyle name="40% - Акцент6 5" xfId="881"/>
    <cellStyle name="40% - Акцент6 5 2" xfId="882"/>
    <cellStyle name="40% - Акцент6 5 3" xfId="883"/>
    <cellStyle name="40% - Акцент6 5_46EE.2011(v1.0)" xfId="884"/>
    <cellStyle name="40% - Акцент6 6" xfId="885"/>
    <cellStyle name="40% - Акцент6 6 2" xfId="886"/>
    <cellStyle name="40% - Акцент6 6 3" xfId="887"/>
    <cellStyle name="40% - Акцент6 6_46EE.2011(v1.0)" xfId="888"/>
    <cellStyle name="40% - Акцент6 7" xfId="889"/>
    <cellStyle name="40% - Акцент6 7 2" xfId="890"/>
    <cellStyle name="40% - Акцент6 7 3" xfId="891"/>
    <cellStyle name="40% - Акцент6 7_46EE.2011(v1.0)" xfId="892"/>
    <cellStyle name="40% - Акцент6 8" xfId="893"/>
    <cellStyle name="40% - Акцент6 8 2" xfId="894"/>
    <cellStyle name="40% - Акцент6 8 3" xfId="895"/>
    <cellStyle name="40% - Акцент6 8_46EE.2011(v1.0)" xfId="896"/>
    <cellStyle name="40% - Акцент6 9" xfId="897"/>
    <cellStyle name="40% - Акцент6 9 2" xfId="898"/>
    <cellStyle name="40% - Акцент6 9 3" xfId="899"/>
    <cellStyle name="40% - Акцент6 9_46EE.2011(v1.0)" xfId="900"/>
    <cellStyle name="60% - Accent1" xfId="901"/>
    <cellStyle name="60% - Accent2" xfId="902"/>
    <cellStyle name="60% - Accent3" xfId="903"/>
    <cellStyle name="60% - Accent4" xfId="904"/>
    <cellStyle name="60% - Accent5" xfId="905"/>
    <cellStyle name="60% - Accent6" xfId="906"/>
    <cellStyle name="60% - Акцент1 2" xfId="907"/>
    <cellStyle name="60% - Акцент1 2 2" xfId="908"/>
    <cellStyle name="60% - Акцент1 3" xfId="909"/>
    <cellStyle name="60% - Акцент1 3 2" xfId="910"/>
    <cellStyle name="60% - Акцент1 4" xfId="911"/>
    <cellStyle name="60% - Акцент1 4 2" xfId="912"/>
    <cellStyle name="60% - Акцент1 5" xfId="913"/>
    <cellStyle name="60% - Акцент1 5 2" xfId="914"/>
    <cellStyle name="60% - Акцент1 6" xfId="915"/>
    <cellStyle name="60% - Акцент1 6 2" xfId="916"/>
    <cellStyle name="60% - Акцент1 7" xfId="917"/>
    <cellStyle name="60% - Акцент1 7 2" xfId="918"/>
    <cellStyle name="60% - Акцент1 8" xfId="919"/>
    <cellStyle name="60% - Акцент1 8 2" xfId="920"/>
    <cellStyle name="60% - Акцент1 9" xfId="921"/>
    <cellStyle name="60% - Акцент1 9 2" xfId="922"/>
    <cellStyle name="60% - Акцент2 2" xfId="923"/>
    <cellStyle name="60% - Акцент2 2 2" xfId="924"/>
    <cellStyle name="60% - Акцент2 3" xfId="925"/>
    <cellStyle name="60% - Акцент2 3 2" xfId="926"/>
    <cellStyle name="60% - Акцент2 4" xfId="927"/>
    <cellStyle name="60% - Акцент2 4 2" xfId="928"/>
    <cellStyle name="60% - Акцент2 5" xfId="929"/>
    <cellStyle name="60% - Акцент2 5 2" xfId="930"/>
    <cellStyle name="60% - Акцент2 6" xfId="931"/>
    <cellStyle name="60% - Акцент2 6 2" xfId="932"/>
    <cellStyle name="60% - Акцент2 7" xfId="933"/>
    <cellStyle name="60% - Акцент2 7 2" xfId="934"/>
    <cellStyle name="60% - Акцент2 8" xfId="935"/>
    <cellStyle name="60% - Акцент2 8 2" xfId="936"/>
    <cellStyle name="60% - Акцент2 9" xfId="937"/>
    <cellStyle name="60% - Акцент2 9 2" xfId="938"/>
    <cellStyle name="60% - Акцент3 2" xfId="939"/>
    <cellStyle name="60% - Акцент3 2 2" xfId="940"/>
    <cellStyle name="60% - Акцент3 3" xfId="941"/>
    <cellStyle name="60% - Акцент3 3 2" xfId="942"/>
    <cellStyle name="60% - Акцент3 4" xfId="943"/>
    <cellStyle name="60% - Акцент3 4 2" xfId="944"/>
    <cellStyle name="60% - Акцент3 5" xfId="945"/>
    <cellStyle name="60% - Акцент3 5 2" xfId="946"/>
    <cellStyle name="60% - Акцент3 6" xfId="947"/>
    <cellStyle name="60% - Акцент3 6 2" xfId="948"/>
    <cellStyle name="60% - Акцент3 7" xfId="949"/>
    <cellStyle name="60% - Акцент3 7 2" xfId="950"/>
    <cellStyle name="60% - Акцент3 8" xfId="951"/>
    <cellStyle name="60% - Акцент3 8 2" xfId="952"/>
    <cellStyle name="60% - Акцент3 9" xfId="953"/>
    <cellStyle name="60% - Акцент3 9 2" xfId="954"/>
    <cellStyle name="60% - Акцент4 2" xfId="955"/>
    <cellStyle name="60% - Акцент4 2 2" xfId="956"/>
    <cellStyle name="60% - Акцент4 3" xfId="957"/>
    <cellStyle name="60% - Акцент4 3 2" xfId="958"/>
    <cellStyle name="60% - Акцент4 4" xfId="959"/>
    <cellStyle name="60% - Акцент4 4 2" xfId="960"/>
    <cellStyle name="60% - Акцент4 5" xfId="961"/>
    <cellStyle name="60% - Акцент4 5 2" xfId="962"/>
    <cellStyle name="60% - Акцент4 6" xfId="963"/>
    <cellStyle name="60% - Акцент4 6 2" xfId="964"/>
    <cellStyle name="60% - Акцент4 7" xfId="965"/>
    <cellStyle name="60% - Акцент4 7 2" xfId="966"/>
    <cellStyle name="60% - Акцент4 8" xfId="967"/>
    <cellStyle name="60% - Акцент4 8 2" xfId="968"/>
    <cellStyle name="60% - Акцент4 9" xfId="969"/>
    <cellStyle name="60% - Акцент4 9 2" xfId="970"/>
    <cellStyle name="60% - Акцент5 2" xfId="971"/>
    <cellStyle name="60% - Акцент5 2 2" xfId="972"/>
    <cellStyle name="60% - Акцент5 3" xfId="973"/>
    <cellStyle name="60% - Акцент5 3 2" xfId="974"/>
    <cellStyle name="60% - Акцент5 4" xfId="975"/>
    <cellStyle name="60% - Акцент5 4 2" xfId="976"/>
    <cellStyle name="60% - Акцент5 5" xfId="977"/>
    <cellStyle name="60% - Акцент5 5 2" xfId="978"/>
    <cellStyle name="60% - Акцент5 6" xfId="979"/>
    <cellStyle name="60% - Акцент5 6 2" xfId="980"/>
    <cellStyle name="60% - Акцент5 7" xfId="981"/>
    <cellStyle name="60% - Акцент5 7 2" xfId="982"/>
    <cellStyle name="60% - Акцент5 8" xfId="983"/>
    <cellStyle name="60% - Акцент5 8 2" xfId="984"/>
    <cellStyle name="60% - Акцент5 9" xfId="985"/>
    <cellStyle name="60% - Акцент5 9 2" xfId="986"/>
    <cellStyle name="60% - Акцент6 2" xfId="987"/>
    <cellStyle name="60% - Акцент6 2 2" xfId="988"/>
    <cellStyle name="60% - Акцент6 3" xfId="989"/>
    <cellStyle name="60% - Акцент6 3 2" xfId="990"/>
    <cellStyle name="60% - Акцент6 4" xfId="991"/>
    <cellStyle name="60% - Акцент6 4 2" xfId="992"/>
    <cellStyle name="60% - Акцент6 5" xfId="993"/>
    <cellStyle name="60% - Акцент6 5 2" xfId="994"/>
    <cellStyle name="60% - Акцент6 6" xfId="995"/>
    <cellStyle name="60% - Акцент6 6 2" xfId="996"/>
    <cellStyle name="60% - Акцент6 7" xfId="997"/>
    <cellStyle name="60% - Акцент6 7 2" xfId="998"/>
    <cellStyle name="60% - Акцент6 8" xfId="999"/>
    <cellStyle name="60% - Акцент6 8 2" xfId="1000"/>
    <cellStyle name="60% - Акцент6 9" xfId="1001"/>
    <cellStyle name="60% - Акцент6 9 2" xfId="1002"/>
    <cellStyle name="Accent1" xfId="1003"/>
    <cellStyle name="Accent2" xfId="1004"/>
    <cellStyle name="Accent3" xfId="1005"/>
    <cellStyle name="Accent4" xfId="1006"/>
    <cellStyle name="Accent5" xfId="1007"/>
    <cellStyle name="Accent6" xfId="1008"/>
    <cellStyle name="Ăčďĺđńńűëęŕ" xfId="1009"/>
    <cellStyle name="AFE" xfId="1010"/>
    <cellStyle name="Áĺççŕůčňíűé" xfId="1011"/>
    <cellStyle name="Äĺíĺćíűé [0]_(ňŕá 3č)" xfId="1012"/>
    <cellStyle name="Äĺíĺćíűé_(ňŕá 3č)" xfId="1013"/>
    <cellStyle name="Bad" xfId="1014"/>
    <cellStyle name="Blue" xfId="1015"/>
    <cellStyle name="Body_$Dollars" xfId="1016"/>
    <cellStyle name="Calculation" xfId="1017"/>
    <cellStyle name="Cells 2" xfId="1018"/>
    <cellStyle name="Check Cell" xfId="1019"/>
    <cellStyle name="Chek" xfId="1020"/>
    <cellStyle name="Comma [0]_Adjusted FS 1299" xfId="1021"/>
    <cellStyle name="Comma 0" xfId="1022"/>
    <cellStyle name="Comma 0*" xfId="1023"/>
    <cellStyle name="Comma 2" xfId="1024"/>
    <cellStyle name="Comma 3*" xfId="1025"/>
    <cellStyle name="Comma_Adjusted FS 1299" xfId="1026"/>
    <cellStyle name="Comma0" xfId="1027"/>
    <cellStyle name="Çŕůčňíűé" xfId="1028"/>
    <cellStyle name="Currency [0]" xfId="1029"/>
    <cellStyle name="Currency [0] 2" xfId="1030"/>
    <cellStyle name="Currency [0] 2 2" xfId="1031"/>
    <cellStyle name="Currency [0] 2 3" xfId="1032"/>
    <cellStyle name="Currency [0] 2 4" xfId="1033"/>
    <cellStyle name="Currency [0] 2 5" xfId="1034"/>
    <cellStyle name="Currency [0] 2 6" xfId="1035"/>
    <cellStyle name="Currency [0] 2 7" xfId="1036"/>
    <cellStyle name="Currency [0] 2 8" xfId="1037"/>
    <cellStyle name="Currency [0] 2 9" xfId="1038"/>
    <cellStyle name="Currency [0] 3" xfId="1039"/>
    <cellStyle name="Currency [0] 3 2" xfId="1040"/>
    <cellStyle name="Currency [0] 3 3" xfId="1041"/>
    <cellStyle name="Currency [0] 3 4" xfId="1042"/>
    <cellStyle name="Currency [0] 3 5" xfId="1043"/>
    <cellStyle name="Currency [0] 3 6" xfId="1044"/>
    <cellStyle name="Currency [0] 3 7" xfId="1045"/>
    <cellStyle name="Currency [0] 3 8" xfId="1046"/>
    <cellStyle name="Currency [0] 3 9" xfId="1047"/>
    <cellStyle name="Currency [0] 4" xfId="1048"/>
    <cellStyle name="Currency [0] 4 2" xfId="1049"/>
    <cellStyle name="Currency [0] 4 3" xfId="1050"/>
    <cellStyle name="Currency [0] 4 4" xfId="1051"/>
    <cellStyle name="Currency [0] 4 5" xfId="1052"/>
    <cellStyle name="Currency [0] 4 6" xfId="1053"/>
    <cellStyle name="Currency [0] 4 7" xfId="1054"/>
    <cellStyle name="Currency [0] 4 8" xfId="1055"/>
    <cellStyle name="Currency [0] 4 9" xfId="1056"/>
    <cellStyle name="Currency [0] 5" xfId="1057"/>
    <cellStyle name="Currency [0] 5 2" xfId="1058"/>
    <cellStyle name="Currency [0] 5 3" xfId="1059"/>
    <cellStyle name="Currency [0] 5 4" xfId="1060"/>
    <cellStyle name="Currency [0] 5 5" xfId="1061"/>
    <cellStyle name="Currency [0] 5 6" xfId="1062"/>
    <cellStyle name="Currency [0] 5 7" xfId="1063"/>
    <cellStyle name="Currency [0] 5 8" xfId="1064"/>
    <cellStyle name="Currency [0] 5 9" xfId="1065"/>
    <cellStyle name="Currency [0] 6" xfId="1066"/>
    <cellStyle name="Currency [0] 6 2" xfId="1067"/>
    <cellStyle name="Currency [0] 6 3" xfId="1068"/>
    <cellStyle name="Currency [0] 7" xfId="1069"/>
    <cellStyle name="Currency [0] 7 2" xfId="1070"/>
    <cellStyle name="Currency [0] 7 3" xfId="1071"/>
    <cellStyle name="Currency [0] 8" xfId="1072"/>
    <cellStyle name="Currency [0] 8 2" xfId="1073"/>
    <cellStyle name="Currency [0] 8 3" xfId="1074"/>
    <cellStyle name="Currency 0" xfId="1075"/>
    <cellStyle name="Currency 2" xfId="1076"/>
    <cellStyle name="Currency_06_9m" xfId="1077"/>
    <cellStyle name="Currency0" xfId="1078"/>
    <cellStyle name="Currency2" xfId="1079"/>
    <cellStyle name="Date" xfId="1080"/>
    <cellStyle name="Date Aligned" xfId="1081"/>
    <cellStyle name="Dates" xfId="1082"/>
    <cellStyle name="Dezimal [0]_NEGS" xfId="1083"/>
    <cellStyle name="Dezimal_NEGS" xfId="1084"/>
    <cellStyle name="Dotted Line" xfId="1085"/>
    <cellStyle name="E&amp;Y House" xfId="1086"/>
    <cellStyle name="E-mail" xfId="1087"/>
    <cellStyle name="E-mail 2" xfId="1088"/>
    <cellStyle name="E-mail_46EP.2012(v0.1)" xfId="1089"/>
    <cellStyle name="Euro" xfId="1090"/>
    <cellStyle name="ew" xfId="1091"/>
    <cellStyle name="Excel Built-in Normal" xfId="1092"/>
    <cellStyle name="Excel_BuiltIn_Hyperlink" xfId="1093"/>
    <cellStyle name="Explanatory Text" xfId="1094"/>
    <cellStyle name="F2" xfId="1095"/>
    <cellStyle name="F3" xfId="1096"/>
    <cellStyle name="F4" xfId="1097"/>
    <cellStyle name="F5" xfId="1098"/>
    <cellStyle name="F6" xfId="1099"/>
    <cellStyle name="F7" xfId="1100"/>
    <cellStyle name="F8" xfId="1101"/>
    <cellStyle name="Fixed" xfId="1102"/>
    <cellStyle name="fo]_x000d__x000a_UserName=Murat Zelef_x000d__x000a_UserCompany=Bumerang_x000d__x000a__x000d__x000a_[File Paths]_x000d__x000a_WorkingDirectory=C:\EQUIS\DLWIN_x000d__x000a_DownLoader=C" xfId="1103"/>
    <cellStyle name="Followed Hyperlink" xfId="1104"/>
    <cellStyle name="Footnote" xfId="1105"/>
    <cellStyle name="Good" xfId="1106"/>
    <cellStyle name="hard no" xfId="1107"/>
    <cellStyle name="Hard Percent" xfId="1108"/>
    <cellStyle name="hardno" xfId="1109"/>
    <cellStyle name="Header" xfId="1110"/>
    <cellStyle name="Header 3" xfId="1111"/>
    <cellStyle name="Heading" xfId="1112"/>
    <cellStyle name="Heading 1" xfId="1113"/>
    <cellStyle name="Heading 2" xfId="1114"/>
    <cellStyle name="Heading 3" xfId="1115"/>
    <cellStyle name="Heading 4" xfId="1116"/>
    <cellStyle name="Heading_GP.ITOG.4.78(v1.0) - для разделения" xfId="1117"/>
    <cellStyle name="Heading1" xfId="1118"/>
    <cellStyle name="Heading2" xfId="1119"/>
    <cellStyle name="Heading2 2" xfId="1120"/>
    <cellStyle name="Heading2_46EP.2012(v0.1)" xfId="1121"/>
    <cellStyle name="Hyperlink" xfId="1122"/>
    <cellStyle name="Îáű÷íűé__FES" xfId="1123"/>
    <cellStyle name="Îáû÷íûé_cogs" xfId="1124"/>
    <cellStyle name="Îňęđűâŕâřŕ˙ń˙ ăčďĺđńńűëęŕ" xfId="1125"/>
    <cellStyle name="Info" xfId="1126"/>
    <cellStyle name="Input" xfId="1127"/>
    <cellStyle name="InputCurrency" xfId="1128"/>
    <cellStyle name="InputCurrency2" xfId="1129"/>
    <cellStyle name="InputMultiple1" xfId="1130"/>
    <cellStyle name="InputPercent1" xfId="1131"/>
    <cellStyle name="Inputs" xfId="1132"/>
    <cellStyle name="Inputs (const)" xfId="1133"/>
    <cellStyle name="Inputs (const) 2" xfId="1134"/>
    <cellStyle name="Inputs (const)_46EP.2012(v0.1)" xfId="1135"/>
    <cellStyle name="Inputs 2" xfId="1136"/>
    <cellStyle name="Inputs Co" xfId="1137"/>
    <cellStyle name="Inputs_46EE.2011(v1.0)" xfId="1138"/>
    <cellStyle name="Linked Cell" xfId="1139"/>
    <cellStyle name="Millares [0]_RESULTS" xfId="1140"/>
    <cellStyle name="Millares_RESULTS" xfId="1141"/>
    <cellStyle name="Milliers [0]_RESULTS" xfId="1142"/>
    <cellStyle name="Milliers_RESULTS" xfId="1143"/>
    <cellStyle name="mnb" xfId="1144"/>
    <cellStyle name="Moneda [0]_RESULTS" xfId="1145"/>
    <cellStyle name="Moneda_RESULTS" xfId="1146"/>
    <cellStyle name="Monétaire [0]_RESULTS" xfId="1147"/>
    <cellStyle name="Monétaire_RESULTS" xfId="1148"/>
    <cellStyle name="Multiple" xfId="1149"/>
    <cellStyle name="Multiple1" xfId="1150"/>
    <cellStyle name="MultipleBelow" xfId="1151"/>
    <cellStyle name="namber" xfId="1152"/>
    <cellStyle name="Neutral" xfId="1153"/>
    <cellStyle name="Norma11l" xfId="1154"/>
    <cellStyle name="normal" xfId="1155"/>
    <cellStyle name="Normal - Style1" xfId="1156"/>
    <cellStyle name="normal 10" xfId="1157"/>
    <cellStyle name="Normal 2" xfId="1158"/>
    <cellStyle name="Normal 2 2" xfId="1159"/>
    <cellStyle name="Normal 2 3" xfId="1160"/>
    <cellStyle name="normal 3" xfId="1161"/>
    <cellStyle name="normal 4" xfId="1162"/>
    <cellStyle name="normal 5" xfId="1163"/>
    <cellStyle name="normal 6" xfId="1164"/>
    <cellStyle name="normal 7" xfId="1165"/>
    <cellStyle name="normal 8" xfId="1166"/>
    <cellStyle name="normal 9" xfId="1167"/>
    <cellStyle name="Normal." xfId="1168"/>
    <cellStyle name="Normal_06_9m" xfId="1169"/>
    <cellStyle name="Normal1" xfId="1170"/>
    <cellStyle name="Normal2" xfId="1171"/>
    <cellStyle name="NormalGB" xfId="1172"/>
    <cellStyle name="Normalny_24. 02. 97." xfId="1173"/>
    <cellStyle name="normбlnм_laroux" xfId="1174"/>
    <cellStyle name="Note" xfId="1175"/>
    <cellStyle name="number" xfId="1176"/>
    <cellStyle name="Ôčíŕíńîâűé [0]_(ňŕá 3č)" xfId="1177"/>
    <cellStyle name="Ôčíŕíńîâűé_(ňŕá 3č)" xfId="1178"/>
    <cellStyle name="Option" xfId="1179"/>
    <cellStyle name="Òûñÿ÷è [0]_cogs" xfId="1180"/>
    <cellStyle name="Òûñÿ÷è_cogs" xfId="1181"/>
    <cellStyle name="Output" xfId="1182"/>
    <cellStyle name="Page Number" xfId="1183"/>
    <cellStyle name="pb_page_heading_LS" xfId="1184"/>
    <cellStyle name="Percent_RS_Lianozovo-Samara_9m01" xfId="1185"/>
    <cellStyle name="Percent1" xfId="1186"/>
    <cellStyle name="Piug" xfId="1187"/>
    <cellStyle name="Plug" xfId="1188"/>
    <cellStyle name="Price_Body" xfId="1189"/>
    <cellStyle name="prochrek" xfId="1190"/>
    <cellStyle name="Protected" xfId="1191"/>
    <cellStyle name="Result" xfId="1192"/>
    <cellStyle name="Result2" xfId="1193"/>
    <cellStyle name="Salomon Logo" xfId="1194"/>
    <cellStyle name="SAPBEXaggData" xfId="1195"/>
    <cellStyle name="SAPBEXaggDataEmph" xfId="1196"/>
    <cellStyle name="SAPBEXaggItem" xfId="1197"/>
    <cellStyle name="SAPBEXaggItemX" xfId="1198"/>
    <cellStyle name="SAPBEXchaText" xfId="1199"/>
    <cellStyle name="SAPBEXexcBad7" xfId="1200"/>
    <cellStyle name="SAPBEXexcBad8" xfId="1201"/>
    <cellStyle name="SAPBEXexcBad9" xfId="1202"/>
    <cellStyle name="SAPBEXexcCritical4" xfId="1203"/>
    <cellStyle name="SAPBEXexcCritical5" xfId="1204"/>
    <cellStyle name="SAPBEXexcCritical6" xfId="1205"/>
    <cellStyle name="SAPBEXexcGood1" xfId="1206"/>
    <cellStyle name="SAPBEXexcGood2" xfId="1207"/>
    <cellStyle name="SAPBEXexcGood3" xfId="1208"/>
    <cellStyle name="SAPBEXfilterDrill" xfId="1209"/>
    <cellStyle name="SAPBEXfilterItem" xfId="1210"/>
    <cellStyle name="SAPBEXfilterText" xfId="1211"/>
    <cellStyle name="SAPBEXformats" xfId="1212"/>
    <cellStyle name="SAPBEXheaderItem" xfId="1213"/>
    <cellStyle name="SAPBEXheaderText" xfId="1214"/>
    <cellStyle name="SAPBEXHLevel0" xfId="1215"/>
    <cellStyle name="SAPBEXHLevel0X" xfId="1216"/>
    <cellStyle name="SAPBEXHLevel1" xfId="1217"/>
    <cellStyle name="SAPBEXHLevel1X" xfId="1218"/>
    <cellStyle name="SAPBEXHLevel2" xfId="1219"/>
    <cellStyle name="SAPBEXHLevel2X" xfId="1220"/>
    <cellStyle name="SAPBEXHLevel3" xfId="1221"/>
    <cellStyle name="SAPBEXHLevel3X" xfId="1222"/>
    <cellStyle name="SAPBEXinputData" xfId="1223"/>
    <cellStyle name="SAPBEXresData" xfId="1224"/>
    <cellStyle name="SAPBEXresDataEmph" xfId="1225"/>
    <cellStyle name="SAPBEXresItem" xfId="1226"/>
    <cellStyle name="SAPBEXresItemX" xfId="1227"/>
    <cellStyle name="SAPBEXstdData" xfId="1228"/>
    <cellStyle name="SAPBEXstdDataEmph" xfId="1229"/>
    <cellStyle name="SAPBEXstdItem" xfId="1230"/>
    <cellStyle name="SAPBEXstdItemX" xfId="1231"/>
    <cellStyle name="SAPBEXtitle" xfId="1232"/>
    <cellStyle name="SAPBEXundefined" xfId="1233"/>
    <cellStyle name="st1" xfId="1234"/>
    <cellStyle name="Standard_NEGS" xfId="1235"/>
    <cellStyle name="Style 1" xfId="1236"/>
    <cellStyle name="Table Head" xfId="1237"/>
    <cellStyle name="Table Head Aligned" xfId="1238"/>
    <cellStyle name="Table Head Blue" xfId="1239"/>
    <cellStyle name="Table Head Green" xfId="1240"/>
    <cellStyle name="Table Head_Val_Sum_Graph" xfId="1241"/>
    <cellStyle name="Table Heading" xfId="1242"/>
    <cellStyle name="Table Heading 2" xfId="1243"/>
    <cellStyle name="Table Heading_46EP.2012(v0.1)" xfId="1244"/>
    <cellStyle name="Table Text" xfId="1245"/>
    <cellStyle name="Table Title" xfId="1246"/>
    <cellStyle name="Table Units" xfId="1247"/>
    <cellStyle name="Table_Header" xfId="1248"/>
    <cellStyle name="TableStyleLight1" xfId="1249"/>
    <cellStyle name="TableStyleLight1 2" xfId="1250"/>
    <cellStyle name="Text" xfId="1251"/>
    <cellStyle name="Text 1" xfId="1252"/>
    <cellStyle name="Text Head" xfId="1253"/>
    <cellStyle name="Text Head 1" xfId="1254"/>
    <cellStyle name="Title" xfId="1255"/>
    <cellStyle name="Title 4" xfId="1256"/>
    <cellStyle name="Total" xfId="1257"/>
    <cellStyle name="TotalCurrency" xfId="1258"/>
    <cellStyle name="Underline_Single" xfId="1259"/>
    <cellStyle name="Unit" xfId="1260"/>
    <cellStyle name="Warning Text" xfId="1261"/>
    <cellStyle name="year" xfId="1262"/>
    <cellStyle name="Акцент1 2" xfId="1263"/>
    <cellStyle name="Акцент1 2 2" xfId="1264"/>
    <cellStyle name="Акцент1 3" xfId="1265"/>
    <cellStyle name="Акцент1 3 2" xfId="1266"/>
    <cellStyle name="Акцент1 4" xfId="1267"/>
    <cellStyle name="Акцент1 4 2" xfId="1268"/>
    <cellStyle name="Акцент1 5" xfId="1269"/>
    <cellStyle name="Акцент1 5 2" xfId="1270"/>
    <cellStyle name="Акцент1 6" xfId="1271"/>
    <cellStyle name="Акцент1 6 2" xfId="1272"/>
    <cellStyle name="Акцент1 7" xfId="1273"/>
    <cellStyle name="Акцент1 7 2" xfId="1274"/>
    <cellStyle name="Акцент1 8" xfId="1275"/>
    <cellStyle name="Акцент1 8 2" xfId="1276"/>
    <cellStyle name="Акцент1 9" xfId="1277"/>
    <cellStyle name="Акцент1 9 2" xfId="1278"/>
    <cellStyle name="Акцент2 2" xfId="1279"/>
    <cellStyle name="Акцент2 2 2" xfId="1280"/>
    <cellStyle name="Акцент2 3" xfId="1281"/>
    <cellStyle name="Акцент2 3 2" xfId="1282"/>
    <cellStyle name="Акцент2 4" xfId="1283"/>
    <cellStyle name="Акцент2 4 2" xfId="1284"/>
    <cellStyle name="Акцент2 5" xfId="1285"/>
    <cellStyle name="Акцент2 5 2" xfId="1286"/>
    <cellStyle name="Акцент2 6" xfId="1287"/>
    <cellStyle name="Акцент2 6 2" xfId="1288"/>
    <cellStyle name="Акцент2 7" xfId="1289"/>
    <cellStyle name="Акцент2 7 2" xfId="1290"/>
    <cellStyle name="Акцент2 8" xfId="1291"/>
    <cellStyle name="Акцент2 8 2" xfId="1292"/>
    <cellStyle name="Акцент2 9" xfId="1293"/>
    <cellStyle name="Акцент2 9 2" xfId="1294"/>
    <cellStyle name="Акцент3 2" xfId="1295"/>
    <cellStyle name="Акцент3 2 2" xfId="1296"/>
    <cellStyle name="Акцент3 3" xfId="1297"/>
    <cellStyle name="Акцент3 3 2" xfId="1298"/>
    <cellStyle name="Акцент3 4" xfId="1299"/>
    <cellStyle name="Акцент3 4 2" xfId="1300"/>
    <cellStyle name="Акцент3 5" xfId="1301"/>
    <cellStyle name="Акцент3 5 2" xfId="1302"/>
    <cellStyle name="Акцент3 6" xfId="1303"/>
    <cellStyle name="Акцент3 6 2" xfId="1304"/>
    <cellStyle name="Акцент3 7" xfId="1305"/>
    <cellStyle name="Акцент3 7 2" xfId="1306"/>
    <cellStyle name="Акцент3 8" xfId="1307"/>
    <cellStyle name="Акцент3 8 2" xfId="1308"/>
    <cellStyle name="Акцент3 9" xfId="1309"/>
    <cellStyle name="Акцент3 9 2" xfId="1310"/>
    <cellStyle name="Акцент4 2" xfId="1311"/>
    <cellStyle name="Акцент4 2 2" xfId="1312"/>
    <cellStyle name="Акцент4 3" xfId="1313"/>
    <cellStyle name="Акцент4 3 2" xfId="1314"/>
    <cellStyle name="Акцент4 4" xfId="1315"/>
    <cellStyle name="Акцент4 4 2" xfId="1316"/>
    <cellStyle name="Акцент4 5" xfId="1317"/>
    <cellStyle name="Акцент4 5 2" xfId="1318"/>
    <cellStyle name="Акцент4 6" xfId="1319"/>
    <cellStyle name="Акцент4 6 2" xfId="1320"/>
    <cellStyle name="Акцент4 7" xfId="1321"/>
    <cellStyle name="Акцент4 7 2" xfId="1322"/>
    <cellStyle name="Акцент4 8" xfId="1323"/>
    <cellStyle name="Акцент4 8 2" xfId="1324"/>
    <cellStyle name="Акцент4 9" xfId="1325"/>
    <cellStyle name="Акцент4 9 2" xfId="1326"/>
    <cellStyle name="Акцент5 2" xfId="1327"/>
    <cellStyle name="Акцент5 2 2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5 2" xfId="1334"/>
    <cellStyle name="Акцент5 6" xfId="1335"/>
    <cellStyle name="Акцент5 6 2" xfId="1336"/>
    <cellStyle name="Акцент5 7" xfId="1337"/>
    <cellStyle name="Акцент5 7 2" xfId="1338"/>
    <cellStyle name="Акцент5 8" xfId="1339"/>
    <cellStyle name="Акцент5 8 2" xfId="1340"/>
    <cellStyle name="Акцент5 9" xfId="1341"/>
    <cellStyle name="Акцент5 9 2" xfId="1342"/>
    <cellStyle name="Акцент6 2" xfId="1343"/>
    <cellStyle name="Акцент6 2 2" xfId="1344"/>
    <cellStyle name="Акцент6 3" xfId="1345"/>
    <cellStyle name="Акцент6 3 2" xfId="1346"/>
    <cellStyle name="Акцент6 4" xfId="1347"/>
    <cellStyle name="Акцент6 4 2" xfId="1348"/>
    <cellStyle name="Акцент6 5" xfId="1349"/>
    <cellStyle name="Акцент6 5 2" xfId="1350"/>
    <cellStyle name="Акцент6 6" xfId="1351"/>
    <cellStyle name="Акцент6 6 2" xfId="1352"/>
    <cellStyle name="Акцент6 7" xfId="1353"/>
    <cellStyle name="Акцент6 7 2" xfId="1354"/>
    <cellStyle name="Акцент6 8" xfId="1355"/>
    <cellStyle name="Акцент6 8 2" xfId="1356"/>
    <cellStyle name="Акцент6 9" xfId="1357"/>
    <cellStyle name="Акцент6 9 2" xfId="1358"/>
    <cellStyle name="Беззащитный" xfId="1359"/>
    <cellStyle name="Ввод  2" xfId="1360"/>
    <cellStyle name="Ввод  2 2" xfId="1361"/>
    <cellStyle name="Ввод  2_46EE.2011(v1.0)" xfId="1362"/>
    <cellStyle name="Ввод  3" xfId="1363"/>
    <cellStyle name="Ввод  3 2" xfId="1364"/>
    <cellStyle name="Ввод  3_46EE.2011(v1.0)" xfId="1365"/>
    <cellStyle name="Ввод  4" xfId="1366"/>
    <cellStyle name="Ввод  4 2" xfId="1367"/>
    <cellStyle name="Ввод  4_46EE.2011(v1.0)" xfId="1368"/>
    <cellStyle name="Ввод  5" xfId="1369"/>
    <cellStyle name="Ввод  5 2" xfId="1370"/>
    <cellStyle name="Ввод  5_46EE.2011(v1.0)" xfId="1371"/>
    <cellStyle name="Ввод  6" xfId="1372"/>
    <cellStyle name="Ввод  6 2" xfId="1373"/>
    <cellStyle name="Ввод  6_46EE.2011(v1.0)" xfId="1374"/>
    <cellStyle name="Ввод  7" xfId="1375"/>
    <cellStyle name="Ввод  7 2" xfId="1376"/>
    <cellStyle name="Ввод  7_46EE.2011(v1.0)" xfId="1377"/>
    <cellStyle name="Ввод  8" xfId="1378"/>
    <cellStyle name="Ввод  8 2" xfId="1379"/>
    <cellStyle name="Ввод  8_46EE.2011(v1.0)" xfId="1380"/>
    <cellStyle name="Ввод  9" xfId="1381"/>
    <cellStyle name="Ввод  9 2" xfId="1382"/>
    <cellStyle name="Ввод  9_46EE.2011(v1.0)" xfId="1383"/>
    <cellStyle name="Верт. заголовок" xfId="1384"/>
    <cellStyle name="Вес_продукта" xfId="1385"/>
    <cellStyle name="Вывод 2" xfId="1386"/>
    <cellStyle name="Вывод 2 2" xfId="1387"/>
    <cellStyle name="Вывод 2_46EE.2011(v1.0)" xfId="1388"/>
    <cellStyle name="Вывод 3" xfId="1389"/>
    <cellStyle name="Вывод 3 2" xfId="1390"/>
    <cellStyle name="Вывод 3_46EE.2011(v1.0)" xfId="1391"/>
    <cellStyle name="Вывод 4" xfId="1392"/>
    <cellStyle name="Вывод 4 2" xfId="1393"/>
    <cellStyle name="Вывод 4_46EE.2011(v1.0)" xfId="1394"/>
    <cellStyle name="Вывод 5" xfId="1395"/>
    <cellStyle name="Вывод 5 2" xfId="1396"/>
    <cellStyle name="Вывод 5_46EE.2011(v1.0)" xfId="1397"/>
    <cellStyle name="Вывод 6" xfId="1398"/>
    <cellStyle name="Вывод 6 2" xfId="1399"/>
    <cellStyle name="Вывод 6_46EE.2011(v1.0)" xfId="1400"/>
    <cellStyle name="Вывод 7" xfId="1401"/>
    <cellStyle name="Вывод 7 2" xfId="1402"/>
    <cellStyle name="Вывод 7_46EE.2011(v1.0)" xfId="1403"/>
    <cellStyle name="Вывод 8" xfId="1404"/>
    <cellStyle name="Вывод 8 2" xfId="1405"/>
    <cellStyle name="Вывод 8_46EE.2011(v1.0)" xfId="1406"/>
    <cellStyle name="Вывод 9" xfId="1407"/>
    <cellStyle name="Вывод 9 2" xfId="1408"/>
    <cellStyle name="Вывод 9_46EE.2011(v1.0)" xfId="1409"/>
    <cellStyle name="Вычисление 2" xfId="1410"/>
    <cellStyle name="Вычисление 2 2" xfId="1411"/>
    <cellStyle name="Вычисление 2_46EE.2011(v1.0)" xfId="1412"/>
    <cellStyle name="Вычисление 3" xfId="1413"/>
    <cellStyle name="Вычисление 3 2" xfId="1414"/>
    <cellStyle name="Вычисление 3_46EE.2011(v1.0)" xfId="1415"/>
    <cellStyle name="Вычисление 4" xfId="1416"/>
    <cellStyle name="Вычисление 4 2" xfId="1417"/>
    <cellStyle name="Вычисление 4_46EE.2011(v1.0)" xfId="1418"/>
    <cellStyle name="Вычисление 5" xfId="1419"/>
    <cellStyle name="Вычисление 5 2" xfId="1420"/>
    <cellStyle name="Вычисление 5_46EE.2011(v1.0)" xfId="1421"/>
    <cellStyle name="Вычисление 6" xfId="1422"/>
    <cellStyle name="Вычисление 6 2" xfId="1423"/>
    <cellStyle name="Вычисление 6_46EE.2011(v1.0)" xfId="1424"/>
    <cellStyle name="Вычисление 7" xfId="1425"/>
    <cellStyle name="Вычисление 7 2" xfId="1426"/>
    <cellStyle name="Вычисление 7_46EE.2011(v1.0)" xfId="1427"/>
    <cellStyle name="Вычисление 8" xfId="1428"/>
    <cellStyle name="Вычисление 8 2" xfId="1429"/>
    <cellStyle name="Вычисление 8_46EE.2011(v1.0)" xfId="1430"/>
    <cellStyle name="Вычисление 9" xfId="1431"/>
    <cellStyle name="Вычисление 9 2" xfId="1432"/>
    <cellStyle name="Вычисление 9_46EE.2011(v1.0)" xfId="1433"/>
    <cellStyle name="Гиперссылка 2" xfId="1434"/>
    <cellStyle name="Гиперссылка 2 2" xfId="1435"/>
    <cellStyle name="Гиперссылка 3" xfId="1436"/>
    <cellStyle name="Гиперссылка 4" xfId="1437"/>
    <cellStyle name="Группа" xfId="1438"/>
    <cellStyle name="Группа 0" xfId="1439"/>
    <cellStyle name="Группа 1" xfId="1440"/>
    <cellStyle name="Группа 2" xfId="1441"/>
    <cellStyle name="Группа 3" xfId="1442"/>
    <cellStyle name="Группа 4" xfId="1443"/>
    <cellStyle name="Группа 5" xfId="1444"/>
    <cellStyle name="Группа 6" xfId="1445"/>
    <cellStyle name="Группа 7" xfId="1446"/>
    <cellStyle name="Группа 8" xfId="1447"/>
    <cellStyle name="Группа_additional slides_04.12.03 _1" xfId="1448"/>
    <cellStyle name="ДАТА" xfId="1449"/>
    <cellStyle name="ДАТА 2" xfId="1450"/>
    <cellStyle name="ДАТА 3" xfId="1451"/>
    <cellStyle name="ДАТА 4" xfId="1452"/>
    <cellStyle name="ДАТА 5" xfId="1453"/>
    <cellStyle name="ДАТА 6" xfId="1454"/>
    <cellStyle name="ДАТА 7" xfId="1455"/>
    <cellStyle name="ДАТА 8" xfId="1456"/>
    <cellStyle name="ДАТА 9" xfId="1457"/>
    <cellStyle name="ДАТА_1" xfId="1458"/>
    <cellStyle name="Денежный 2" xfId="1459"/>
    <cellStyle name="Денежный 2 2" xfId="1460"/>
    <cellStyle name="Денежный 2_INDEX.STATION.2012(v1.0)_" xfId="1461"/>
    <cellStyle name="Заголовок" xfId="1462"/>
    <cellStyle name="Заголовок 1 2" xfId="1463"/>
    <cellStyle name="Заголовок 1 2 2" xfId="1464"/>
    <cellStyle name="Заголовок 1 2_46EE.2011(v1.0)" xfId="1465"/>
    <cellStyle name="Заголовок 1 3" xfId="1466"/>
    <cellStyle name="Заголовок 1 3 2" xfId="1467"/>
    <cellStyle name="Заголовок 1 3_46EE.2011(v1.0)" xfId="1468"/>
    <cellStyle name="Заголовок 1 4" xfId="1469"/>
    <cellStyle name="Заголовок 1 4 2" xfId="1470"/>
    <cellStyle name="Заголовок 1 4_46EE.2011(v1.0)" xfId="1471"/>
    <cellStyle name="Заголовок 1 5" xfId="1472"/>
    <cellStyle name="Заголовок 1 5 2" xfId="1473"/>
    <cellStyle name="Заголовок 1 5_46EE.2011(v1.0)" xfId="1474"/>
    <cellStyle name="Заголовок 1 6" xfId="1475"/>
    <cellStyle name="Заголовок 1 6 2" xfId="1476"/>
    <cellStyle name="Заголовок 1 6_46EE.2011(v1.0)" xfId="1477"/>
    <cellStyle name="Заголовок 1 7" xfId="1478"/>
    <cellStyle name="Заголовок 1 7 2" xfId="1479"/>
    <cellStyle name="Заголовок 1 7_46EE.2011(v1.0)" xfId="1480"/>
    <cellStyle name="Заголовок 1 8" xfId="1481"/>
    <cellStyle name="Заголовок 1 8 2" xfId="1482"/>
    <cellStyle name="Заголовок 1 8_46EE.2011(v1.0)" xfId="1483"/>
    <cellStyle name="Заголовок 1 9" xfId="1484"/>
    <cellStyle name="Заголовок 1 9 2" xfId="1485"/>
    <cellStyle name="Заголовок 1 9_46EE.2011(v1.0)" xfId="1486"/>
    <cellStyle name="Заголовок 2 2" xfId="1487"/>
    <cellStyle name="Заголовок 2 2 2" xfId="1488"/>
    <cellStyle name="Заголовок 2 2_46EE.2011(v1.0)" xfId="1489"/>
    <cellStyle name="Заголовок 2 3" xfId="1490"/>
    <cellStyle name="Заголовок 2 3 2" xfId="1491"/>
    <cellStyle name="Заголовок 2 3_46EE.2011(v1.0)" xfId="1492"/>
    <cellStyle name="Заголовок 2 4" xfId="1493"/>
    <cellStyle name="Заголовок 2 4 2" xfId="1494"/>
    <cellStyle name="Заголовок 2 4_46EE.2011(v1.0)" xfId="1495"/>
    <cellStyle name="Заголовок 2 5" xfId="1496"/>
    <cellStyle name="Заголовок 2 5 2" xfId="1497"/>
    <cellStyle name="Заголовок 2 5_46EE.2011(v1.0)" xfId="1498"/>
    <cellStyle name="Заголовок 2 6" xfId="1499"/>
    <cellStyle name="Заголовок 2 6 2" xfId="1500"/>
    <cellStyle name="Заголовок 2 6_46EE.2011(v1.0)" xfId="1501"/>
    <cellStyle name="Заголовок 2 7" xfId="1502"/>
    <cellStyle name="Заголовок 2 7 2" xfId="1503"/>
    <cellStyle name="Заголовок 2 7_46EE.2011(v1.0)" xfId="1504"/>
    <cellStyle name="Заголовок 2 8" xfId="1505"/>
    <cellStyle name="Заголовок 2 8 2" xfId="1506"/>
    <cellStyle name="Заголовок 2 8_46EE.2011(v1.0)" xfId="1507"/>
    <cellStyle name="Заголовок 2 9" xfId="1508"/>
    <cellStyle name="Заголовок 2 9 2" xfId="1509"/>
    <cellStyle name="Заголовок 2 9_46EE.2011(v1.0)" xfId="1510"/>
    <cellStyle name="Заголовок 3 2" xfId="1511"/>
    <cellStyle name="Заголовок 3 2 2" xfId="1512"/>
    <cellStyle name="Заголовок 3 2_46EE.2011(v1.0)" xfId="1513"/>
    <cellStyle name="Заголовок 3 3" xfId="1514"/>
    <cellStyle name="Заголовок 3 3 2" xfId="1515"/>
    <cellStyle name="Заголовок 3 3_46EE.2011(v1.0)" xfId="1516"/>
    <cellStyle name="Заголовок 3 4" xfId="1517"/>
    <cellStyle name="Заголовок 3 4 2" xfId="1518"/>
    <cellStyle name="Заголовок 3 4_46EE.2011(v1.0)" xfId="1519"/>
    <cellStyle name="Заголовок 3 5" xfId="1520"/>
    <cellStyle name="Заголовок 3 5 2" xfId="1521"/>
    <cellStyle name="Заголовок 3 5_46EE.2011(v1.0)" xfId="1522"/>
    <cellStyle name="Заголовок 3 6" xfId="1523"/>
    <cellStyle name="Заголовок 3 6 2" xfId="1524"/>
    <cellStyle name="Заголовок 3 6_46EE.2011(v1.0)" xfId="1525"/>
    <cellStyle name="Заголовок 3 7" xfId="1526"/>
    <cellStyle name="Заголовок 3 7 2" xfId="1527"/>
    <cellStyle name="Заголовок 3 7_46EE.2011(v1.0)" xfId="1528"/>
    <cellStyle name="Заголовок 3 8" xfId="1529"/>
    <cellStyle name="Заголовок 3 8 2" xfId="1530"/>
    <cellStyle name="Заголовок 3 8_46EE.2011(v1.0)" xfId="1531"/>
    <cellStyle name="Заголовок 3 9" xfId="1532"/>
    <cellStyle name="Заголовок 3 9 2" xfId="1533"/>
    <cellStyle name="Заголовок 3 9_46EE.2011(v1.0)" xfId="1534"/>
    <cellStyle name="Заголовок 4 2" xfId="1535"/>
    <cellStyle name="Заголовок 4 2 2" xfId="1536"/>
    <cellStyle name="Заголовок 4 3" xfId="1537"/>
    <cellStyle name="Заголовок 4 3 2" xfId="1538"/>
    <cellStyle name="Заголовок 4 4" xfId="1539"/>
    <cellStyle name="Заголовок 4 4 2" xfId="1540"/>
    <cellStyle name="Заголовок 4 5" xfId="1541"/>
    <cellStyle name="Заголовок 4 5 2" xfId="1542"/>
    <cellStyle name="Заголовок 4 6" xfId="1543"/>
    <cellStyle name="Заголовок 4 6 2" xfId="1544"/>
    <cellStyle name="Заголовок 4 7" xfId="1545"/>
    <cellStyle name="Заголовок 4 7 2" xfId="1546"/>
    <cellStyle name="Заголовок 4 8" xfId="1547"/>
    <cellStyle name="Заголовок 4 8 2" xfId="1548"/>
    <cellStyle name="Заголовок 4 9" xfId="1549"/>
    <cellStyle name="Заголовок 4 9 2" xfId="1550"/>
    <cellStyle name="ЗАГОЛОВОК1" xfId="1551"/>
    <cellStyle name="ЗАГОЛОВОК2" xfId="1552"/>
    <cellStyle name="ЗаголовокСтолбца" xfId="1553"/>
    <cellStyle name="Защитный" xfId="1554"/>
    <cellStyle name="Значение" xfId="1555"/>
    <cellStyle name="Зоголовок" xfId="1556"/>
    <cellStyle name="Итог 2" xfId="1557"/>
    <cellStyle name="Итог 2 2" xfId="1558"/>
    <cellStyle name="Итог 2_46EE.2011(v1.0)" xfId="1559"/>
    <cellStyle name="Итог 3" xfId="1560"/>
    <cellStyle name="Итог 3 2" xfId="1561"/>
    <cellStyle name="Итог 3_46EE.2011(v1.0)" xfId="1562"/>
    <cellStyle name="Итог 4" xfId="1563"/>
    <cellStyle name="Итог 4 2" xfId="1564"/>
    <cellStyle name="Итог 4_46EE.2011(v1.0)" xfId="1565"/>
    <cellStyle name="Итог 5" xfId="1566"/>
    <cellStyle name="Итог 5 2" xfId="1567"/>
    <cellStyle name="Итог 5_46EE.2011(v1.0)" xfId="1568"/>
    <cellStyle name="Итог 6" xfId="1569"/>
    <cellStyle name="Итог 6 2" xfId="1570"/>
    <cellStyle name="Итог 6_46EE.2011(v1.0)" xfId="1571"/>
    <cellStyle name="Итог 7" xfId="1572"/>
    <cellStyle name="Итог 7 2" xfId="1573"/>
    <cellStyle name="Итог 7_46EE.2011(v1.0)" xfId="1574"/>
    <cellStyle name="Итог 8" xfId="1575"/>
    <cellStyle name="Итог 8 2" xfId="1576"/>
    <cellStyle name="Итог 8_46EE.2011(v1.0)" xfId="1577"/>
    <cellStyle name="Итог 9" xfId="1578"/>
    <cellStyle name="Итог 9 2" xfId="1579"/>
    <cellStyle name="Итог 9_46EE.2011(v1.0)" xfId="1580"/>
    <cellStyle name="Итого" xfId="1581"/>
    <cellStyle name="ИТОГОВЫЙ" xfId="1582"/>
    <cellStyle name="ИТОГОВЫЙ 2" xfId="1583"/>
    <cellStyle name="ИТОГОВЫЙ 3" xfId="1584"/>
    <cellStyle name="ИТОГОВЫЙ 4" xfId="1585"/>
    <cellStyle name="ИТОГОВЫЙ 5" xfId="1586"/>
    <cellStyle name="ИТОГОВЫЙ 6" xfId="1587"/>
    <cellStyle name="ИТОГОВЫЙ 7" xfId="1588"/>
    <cellStyle name="ИТОГОВЫЙ 8" xfId="1589"/>
    <cellStyle name="ИТОГОВЫЙ 9" xfId="1590"/>
    <cellStyle name="ИТОГОВЫЙ_1" xfId="1591"/>
    <cellStyle name="Контрольная ячейка 2" xfId="1592"/>
    <cellStyle name="Контрольная ячейка 2 2" xfId="1593"/>
    <cellStyle name="Контрольная ячейка 2_46EE.2011(v1.0)" xfId="1594"/>
    <cellStyle name="Контрольная ячейка 3" xfId="1595"/>
    <cellStyle name="Контрольная ячейка 3 2" xfId="1596"/>
    <cellStyle name="Контрольная ячейка 3_46EE.2011(v1.0)" xfId="1597"/>
    <cellStyle name="Контрольная ячейка 4" xfId="1598"/>
    <cellStyle name="Контрольная ячейка 4 2" xfId="1599"/>
    <cellStyle name="Контрольная ячейка 4_46EE.2011(v1.0)" xfId="1600"/>
    <cellStyle name="Контрольная ячейка 5" xfId="1601"/>
    <cellStyle name="Контрольная ячейка 5 2" xfId="1602"/>
    <cellStyle name="Контрольная ячейка 5_46EE.2011(v1.0)" xfId="1603"/>
    <cellStyle name="Контрольная ячейка 6" xfId="1604"/>
    <cellStyle name="Контрольная ячейка 6 2" xfId="1605"/>
    <cellStyle name="Контрольная ячейка 6_46EE.2011(v1.0)" xfId="1606"/>
    <cellStyle name="Контрольная ячейка 7" xfId="1607"/>
    <cellStyle name="Контрольная ячейка 7 2" xfId="1608"/>
    <cellStyle name="Контрольная ячейка 7_46EE.2011(v1.0)" xfId="1609"/>
    <cellStyle name="Контрольная ячейка 8" xfId="1610"/>
    <cellStyle name="Контрольная ячейка 8 2" xfId="1611"/>
    <cellStyle name="Контрольная ячейка 8_46EE.2011(v1.0)" xfId="1612"/>
    <cellStyle name="Контрольная ячейка 9" xfId="1613"/>
    <cellStyle name="Контрольная ячейка 9 2" xfId="1614"/>
    <cellStyle name="Контрольная ячейка 9_46EE.2011(v1.0)" xfId="1615"/>
    <cellStyle name="Миша (бланки отчетности)" xfId="1616"/>
    <cellStyle name="Мои наименования показателей" xfId="1617"/>
    <cellStyle name="Мои наименования показателей 2" xfId="1618"/>
    <cellStyle name="Мои наименования показателей 2 2" xfId="1619"/>
    <cellStyle name="Мои наименования показателей 2 3" xfId="1620"/>
    <cellStyle name="Мои наименования показателей 2 4" xfId="1621"/>
    <cellStyle name="Мои наименования показателей 2 5" xfId="1622"/>
    <cellStyle name="Мои наименования показателей 2 6" xfId="1623"/>
    <cellStyle name="Мои наименования показателей 2 7" xfId="1624"/>
    <cellStyle name="Мои наименования показателей 2 8" xfId="1625"/>
    <cellStyle name="Мои наименования показателей 2 9" xfId="1626"/>
    <cellStyle name="Мои наименования показателей 2_1" xfId="1627"/>
    <cellStyle name="Мои наименования показателей 3" xfId="1628"/>
    <cellStyle name="Мои наименования показателей 3 2" xfId="1629"/>
    <cellStyle name="Мои наименования показателей 3 3" xfId="1630"/>
    <cellStyle name="Мои наименования показателей 3 4" xfId="1631"/>
    <cellStyle name="Мои наименования показателей 3 5" xfId="1632"/>
    <cellStyle name="Мои наименования показателей 3 6" xfId="1633"/>
    <cellStyle name="Мои наименования показателей 3 7" xfId="1634"/>
    <cellStyle name="Мои наименования показателей 3 8" xfId="1635"/>
    <cellStyle name="Мои наименования показателей 3 9" xfId="1636"/>
    <cellStyle name="Мои наименования показателей 3_1" xfId="1637"/>
    <cellStyle name="Мои наименования показателей 4" xfId="1638"/>
    <cellStyle name="Мои наименования показателей 4 2" xfId="1639"/>
    <cellStyle name="Мои наименования показателей 4 3" xfId="1640"/>
    <cellStyle name="Мои наименования показателей 4 4" xfId="1641"/>
    <cellStyle name="Мои наименования показателей 4 5" xfId="1642"/>
    <cellStyle name="Мои наименования показателей 4 6" xfId="1643"/>
    <cellStyle name="Мои наименования показателей 4 7" xfId="1644"/>
    <cellStyle name="Мои наименования показателей 4 8" xfId="1645"/>
    <cellStyle name="Мои наименования показателей 4 9" xfId="1646"/>
    <cellStyle name="Мои наименования показателей 4_1" xfId="1647"/>
    <cellStyle name="Мои наименования показателей 5" xfId="1648"/>
    <cellStyle name="Мои наименования показателей 5 2" xfId="1649"/>
    <cellStyle name="Мои наименования показателей 5 3" xfId="1650"/>
    <cellStyle name="Мои наименования показателей 5 4" xfId="1651"/>
    <cellStyle name="Мои наименования показателей 5 5" xfId="1652"/>
    <cellStyle name="Мои наименования показателей 5 6" xfId="1653"/>
    <cellStyle name="Мои наименования показателей 5 7" xfId="1654"/>
    <cellStyle name="Мои наименования показателей 5 8" xfId="1655"/>
    <cellStyle name="Мои наименования показателей 5 9" xfId="1656"/>
    <cellStyle name="Мои наименования показателей 5_1" xfId="1657"/>
    <cellStyle name="Мои наименования показателей 6" xfId="1658"/>
    <cellStyle name="Мои наименования показателей 6 2" xfId="1659"/>
    <cellStyle name="Мои наименования показателей 6 3" xfId="1660"/>
    <cellStyle name="Мои наименования показателей 6_46EE.2011(v1.0)" xfId="1661"/>
    <cellStyle name="Мои наименования показателей 7" xfId="1662"/>
    <cellStyle name="Мои наименования показателей 7 2" xfId="1663"/>
    <cellStyle name="Мои наименования показателей 7 3" xfId="1664"/>
    <cellStyle name="Мои наименования показателей 7_46EE.2011(v1.0)" xfId="1665"/>
    <cellStyle name="Мои наименования показателей 8" xfId="1666"/>
    <cellStyle name="Мои наименования показателей 8 2" xfId="1667"/>
    <cellStyle name="Мои наименования показателей 8 3" xfId="1668"/>
    <cellStyle name="Мои наименования показателей 8_46EE.2011(v1.0)" xfId="1669"/>
    <cellStyle name="Мои наименования показателей_46EE.2011" xfId="1670"/>
    <cellStyle name="Мой заголовок" xfId="1671"/>
    <cellStyle name="Мой заголовок листа" xfId="1672"/>
    <cellStyle name="Мой заголовок_Новая инструкция1_фст" xfId="1673"/>
    <cellStyle name="назв фил" xfId="1674"/>
    <cellStyle name="Название 2" xfId="1675"/>
    <cellStyle name="Название 2 2" xfId="1676"/>
    <cellStyle name="Название 3" xfId="1677"/>
    <cellStyle name="Название 3 2" xfId="1678"/>
    <cellStyle name="Название 4" xfId="1679"/>
    <cellStyle name="Название 4 2" xfId="1680"/>
    <cellStyle name="Название 5" xfId="1681"/>
    <cellStyle name="Название 5 2" xfId="1682"/>
    <cellStyle name="Название 6" xfId="1683"/>
    <cellStyle name="Название 6 2" xfId="1684"/>
    <cellStyle name="Название 7" xfId="1685"/>
    <cellStyle name="Название 7 2" xfId="1686"/>
    <cellStyle name="Название 8" xfId="1687"/>
    <cellStyle name="Название 8 2" xfId="1688"/>
    <cellStyle name="Название 9" xfId="1689"/>
    <cellStyle name="Название 9 2" xfId="1690"/>
    <cellStyle name="Невидимый" xfId="1691"/>
    <cellStyle name="Нейтральный 2" xfId="1692"/>
    <cellStyle name="Нейтральный 2 2" xfId="1693"/>
    <cellStyle name="Нейтральный 3" xfId="1694"/>
    <cellStyle name="Нейтральный 3 2" xfId="1695"/>
    <cellStyle name="Нейтральный 4" xfId="1696"/>
    <cellStyle name="Нейтральный 4 2" xfId="1697"/>
    <cellStyle name="Нейтральный 5" xfId="1698"/>
    <cellStyle name="Нейтральный 5 2" xfId="1699"/>
    <cellStyle name="Нейтральный 6" xfId="1700"/>
    <cellStyle name="Нейтральный 6 2" xfId="1701"/>
    <cellStyle name="Нейтральный 7" xfId="1702"/>
    <cellStyle name="Нейтральный 7 2" xfId="1703"/>
    <cellStyle name="Нейтральный 8" xfId="1704"/>
    <cellStyle name="Нейтральный 8 2" xfId="1705"/>
    <cellStyle name="Нейтральный 9" xfId="1706"/>
    <cellStyle name="Нейтральный 9 2" xfId="1707"/>
    <cellStyle name="Низ1" xfId="1708"/>
    <cellStyle name="Низ2" xfId="1709"/>
    <cellStyle name="Обычный" xfId="0" builtinId="0"/>
    <cellStyle name="Обычный 10" xfId="1710"/>
    <cellStyle name="Обычный 11" xfId="1711"/>
    <cellStyle name="Обычный 11 2" xfId="1712"/>
    <cellStyle name="Обычный 11_46EE.2011(v1.2)" xfId="1713"/>
    <cellStyle name="Обычный 12" xfId="1714"/>
    <cellStyle name="Обычный 12 2" xfId="1715"/>
    <cellStyle name="Обычный 13" xfId="1716"/>
    <cellStyle name="Обычный 13 2" xfId="1717"/>
    <cellStyle name="Обычный 14" xfId="1718"/>
    <cellStyle name="Обычный 15" xfId="1719"/>
    <cellStyle name="Обычный 16" xfId="1720"/>
    <cellStyle name="Обычный 17" xfId="1721"/>
    <cellStyle name="Обычный 18" xfId="1722"/>
    <cellStyle name="Обычный 19" xfId="1723"/>
    <cellStyle name="Обычный 2" xfId="1"/>
    <cellStyle name="Обычный 2 10" xfId="1724"/>
    <cellStyle name="Обычный 2 11" xfId="1725"/>
    <cellStyle name="Обычный 2 2" xfId="1726"/>
    <cellStyle name="Обычный 2 2 2" xfId="1727"/>
    <cellStyle name="Обычный 2 2 2 2" xfId="1728"/>
    <cellStyle name="Обычный 2 2 2 3" xfId="1729"/>
    <cellStyle name="Обычный 2 2 3" xfId="1730"/>
    <cellStyle name="Обычный 2 2 4" xfId="1731"/>
    <cellStyle name="Обычный 2 2_46EE.2011(v1.0)" xfId="1732"/>
    <cellStyle name="Обычный 2 3" xfId="1733"/>
    <cellStyle name="Обычный 2 3 2" xfId="1734"/>
    <cellStyle name="Обычный 2 3 3" xfId="1735"/>
    <cellStyle name="Обычный 2 3 4" xfId="1736"/>
    <cellStyle name="Обычный 2 3_46EE.2011(v1.0)" xfId="1737"/>
    <cellStyle name="Обычный 2 4" xfId="1738"/>
    <cellStyle name="Обычный 2 4 2" xfId="1739"/>
    <cellStyle name="Обычный 2 4 2 2" xfId="1740"/>
    <cellStyle name="Обычный 2 4 3" xfId="1741"/>
    <cellStyle name="Обычный 2 4 4" xfId="1742"/>
    <cellStyle name="Обычный 2 4_46EE.2011(v1.0)" xfId="1743"/>
    <cellStyle name="Обычный 2 5" xfId="1744"/>
    <cellStyle name="Обычный 2 5 2" xfId="1745"/>
    <cellStyle name="Обычный 2 5 3" xfId="1746"/>
    <cellStyle name="Обычный 2 5 4" xfId="1747"/>
    <cellStyle name="Обычный 2 5_46EE.2011(v1.0)" xfId="1748"/>
    <cellStyle name="Обычный 2 6" xfId="1749"/>
    <cellStyle name="Обычный 2 6 2" xfId="1750"/>
    <cellStyle name="Обычный 2 6 3" xfId="1751"/>
    <cellStyle name="Обычный 2 6_46EE.2011(v1.0)" xfId="1752"/>
    <cellStyle name="Обычный 2 7" xfId="1753"/>
    <cellStyle name="Обычный 2 8" xfId="1754"/>
    <cellStyle name="Обычный 2 9" xfId="1755"/>
    <cellStyle name="Обычный 2_1" xfId="1756"/>
    <cellStyle name="Обычный 20" xfId="1757"/>
    <cellStyle name="Обычный 21" xfId="1758"/>
    <cellStyle name="Обычный 22" xfId="1759"/>
    <cellStyle name="Обычный 23" xfId="1760"/>
    <cellStyle name="Обычный 24" xfId="1761"/>
    <cellStyle name="Обычный 25" xfId="1762"/>
    <cellStyle name="Обычный 3" xfId="1763"/>
    <cellStyle name="Обычный 3 2" xfId="1764"/>
    <cellStyle name="Обычный 3 3" xfId="1765"/>
    <cellStyle name="Обычный 3 4" xfId="1766"/>
    <cellStyle name="Обычный 4" xfId="1767"/>
    <cellStyle name="Обычный 4 2" xfId="1768"/>
    <cellStyle name="Обычный 4 2 2" xfId="1769"/>
    <cellStyle name="Обычный 4 2_BALANCE.WARM.2011YEAR(v1.5)" xfId="1770"/>
    <cellStyle name="Обычный 4 3" xfId="1771"/>
    <cellStyle name="Обычный 4 4" xfId="1772"/>
    <cellStyle name="Обычный 4 5" xfId="1773"/>
    <cellStyle name="Обычный 4_ARMRAZR" xfId="1774"/>
    <cellStyle name="Обычный 5" xfId="3"/>
    <cellStyle name="Обычный 5 2" xfId="1775"/>
    <cellStyle name="Обычный 54" xfId="1776"/>
    <cellStyle name="Обычный 6" xfId="1777"/>
    <cellStyle name="Обычный 6 2" xfId="1778"/>
    <cellStyle name="Обычный 7" xfId="1779"/>
    <cellStyle name="Обычный 8" xfId="1780"/>
    <cellStyle name="Обычный 9" xfId="1781"/>
    <cellStyle name="Обычный_Таблица.Т-П 1.11 по ДЭС 30.10.08" xfId="4"/>
    <cellStyle name="Обычный_тарифы на 2002г с 1-01" xfId="5"/>
    <cellStyle name="Ошибка" xfId="1782"/>
    <cellStyle name="Плохой 2" xfId="1783"/>
    <cellStyle name="Плохой 2 2" xfId="1784"/>
    <cellStyle name="Плохой 3" xfId="1785"/>
    <cellStyle name="Плохой 3 2" xfId="1786"/>
    <cellStyle name="Плохой 4" xfId="1787"/>
    <cellStyle name="Плохой 4 2" xfId="1788"/>
    <cellStyle name="Плохой 5" xfId="1789"/>
    <cellStyle name="Плохой 5 2" xfId="1790"/>
    <cellStyle name="Плохой 6" xfId="1791"/>
    <cellStyle name="Плохой 6 2" xfId="1792"/>
    <cellStyle name="Плохой 7" xfId="1793"/>
    <cellStyle name="Плохой 7 2" xfId="1794"/>
    <cellStyle name="Плохой 8" xfId="1795"/>
    <cellStyle name="Плохой 8 2" xfId="1796"/>
    <cellStyle name="Плохой 9" xfId="1797"/>
    <cellStyle name="Плохой 9 2" xfId="1798"/>
    <cellStyle name="По центру с переносом" xfId="1799"/>
    <cellStyle name="По ширине с переносом" xfId="1800"/>
    <cellStyle name="Подгруппа" xfId="1801"/>
    <cellStyle name="Поле ввода" xfId="1802"/>
    <cellStyle name="Пояснение 2" xfId="1803"/>
    <cellStyle name="Пояснение 2 2" xfId="1804"/>
    <cellStyle name="Пояснение 3" xfId="1805"/>
    <cellStyle name="Пояснение 3 2" xfId="1806"/>
    <cellStyle name="Пояснение 4" xfId="1807"/>
    <cellStyle name="Пояснение 4 2" xfId="1808"/>
    <cellStyle name="Пояснение 5" xfId="1809"/>
    <cellStyle name="Пояснение 5 2" xfId="1810"/>
    <cellStyle name="Пояснение 6" xfId="1811"/>
    <cellStyle name="Пояснение 6 2" xfId="1812"/>
    <cellStyle name="Пояснение 7" xfId="1813"/>
    <cellStyle name="Пояснение 7 2" xfId="1814"/>
    <cellStyle name="Пояснение 8" xfId="1815"/>
    <cellStyle name="Пояснение 8 2" xfId="1816"/>
    <cellStyle name="Пояснение 9" xfId="1817"/>
    <cellStyle name="Пояснение 9 2" xfId="1818"/>
    <cellStyle name="Примечание 10" xfId="1819"/>
    <cellStyle name="Примечание 10 2" xfId="1820"/>
    <cellStyle name="Примечание 10 3" xfId="1821"/>
    <cellStyle name="Примечание 10_46EE.2011(v1.0)" xfId="1822"/>
    <cellStyle name="Примечание 11" xfId="1823"/>
    <cellStyle name="Примечание 11 2" xfId="1824"/>
    <cellStyle name="Примечание 11 3" xfId="1825"/>
    <cellStyle name="Примечание 11_46EE.2011(v1.0)" xfId="1826"/>
    <cellStyle name="Примечание 12" xfId="1827"/>
    <cellStyle name="Примечание 12 2" xfId="1828"/>
    <cellStyle name="Примечание 12 3" xfId="1829"/>
    <cellStyle name="Примечание 12_46EE.2011(v1.0)" xfId="1830"/>
    <cellStyle name="Примечание 2" xfId="1831"/>
    <cellStyle name="Примечание 2 2" xfId="1832"/>
    <cellStyle name="Примечание 2 3" xfId="1833"/>
    <cellStyle name="Примечание 2 4" xfId="1834"/>
    <cellStyle name="Примечание 2 5" xfId="1835"/>
    <cellStyle name="Примечание 2 6" xfId="1836"/>
    <cellStyle name="Примечание 2 7" xfId="1837"/>
    <cellStyle name="Примечание 2 8" xfId="1838"/>
    <cellStyle name="Примечание 2 9" xfId="1839"/>
    <cellStyle name="Примечание 2_46EE.2011(v1.0)" xfId="1840"/>
    <cellStyle name="Примечание 3" xfId="1841"/>
    <cellStyle name="Примечание 3 2" xfId="1842"/>
    <cellStyle name="Примечание 3 3" xfId="1843"/>
    <cellStyle name="Примечание 3 4" xfId="1844"/>
    <cellStyle name="Примечание 3 5" xfId="1845"/>
    <cellStyle name="Примечание 3 6" xfId="1846"/>
    <cellStyle name="Примечание 3 7" xfId="1847"/>
    <cellStyle name="Примечание 3 8" xfId="1848"/>
    <cellStyle name="Примечание 3 9" xfId="1849"/>
    <cellStyle name="Примечание 3_46EE.2011(v1.0)" xfId="1850"/>
    <cellStyle name="Примечание 4" xfId="1851"/>
    <cellStyle name="Примечание 4 2" xfId="1852"/>
    <cellStyle name="Примечание 4 3" xfId="1853"/>
    <cellStyle name="Примечание 4 4" xfId="1854"/>
    <cellStyle name="Примечание 4 5" xfId="1855"/>
    <cellStyle name="Примечание 4 6" xfId="1856"/>
    <cellStyle name="Примечание 4 7" xfId="1857"/>
    <cellStyle name="Примечание 4 8" xfId="1858"/>
    <cellStyle name="Примечание 4 9" xfId="1859"/>
    <cellStyle name="Примечание 4_46EE.2011(v1.0)" xfId="1860"/>
    <cellStyle name="Примечание 5" xfId="1861"/>
    <cellStyle name="Примечание 5 2" xfId="1862"/>
    <cellStyle name="Примечание 5 3" xfId="1863"/>
    <cellStyle name="Примечание 5 4" xfId="1864"/>
    <cellStyle name="Примечание 5 5" xfId="1865"/>
    <cellStyle name="Примечание 5 6" xfId="1866"/>
    <cellStyle name="Примечание 5 7" xfId="1867"/>
    <cellStyle name="Примечание 5 8" xfId="1868"/>
    <cellStyle name="Примечание 5 9" xfId="1869"/>
    <cellStyle name="Примечание 5_46EE.2011(v1.0)" xfId="1870"/>
    <cellStyle name="Примечание 6" xfId="1871"/>
    <cellStyle name="Примечание 6 2" xfId="1872"/>
    <cellStyle name="Примечание 6_46EE.2011(v1.0)" xfId="1873"/>
    <cellStyle name="Примечание 7" xfId="1874"/>
    <cellStyle name="Примечание 7 2" xfId="1875"/>
    <cellStyle name="Примечание 7_46EE.2011(v1.0)" xfId="1876"/>
    <cellStyle name="Примечание 8" xfId="1877"/>
    <cellStyle name="Примечание 8 2" xfId="1878"/>
    <cellStyle name="Примечание 8_46EE.2011(v1.0)" xfId="1879"/>
    <cellStyle name="Примечание 9" xfId="1880"/>
    <cellStyle name="Примечание 9 2" xfId="1881"/>
    <cellStyle name="Примечание 9_46EE.2011(v1.0)" xfId="1882"/>
    <cellStyle name="Продукт" xfId="1883"/>
    <cellStyle name="Процентный 10" xfId="1884"/>
    <cellStyle name="Процентный 2" xfId="1885"/>
    <cellStyle name="Процентный 2 2" xfId="1886"/>
    <cellStyle name="Процентный 2 3" xfId="1887"/>
    <cellStyle name="Процентный 3" xfId="1888"/>
    <cellStyle name="Процентный 3 2" xfId="1889"/>
    <cellStyle name="Процентный 3 3" xfId="1890"/>
    <cellStyle name="Процентный 4" xfId="1891"/>
    <cellStyle name="Процентный 4 2" xfId="1892"/>
    <cellStyle name="Процентный 4 3" xfId="1893"/>
    <cellStyle name="Процентный 5" xfId="1894"/>
    <cellStyle name="Процентный 9" xfId="1895"/>
    <cellStyle name="Разница" xfId="1896"/>
    <cellStyle name="Рамки" xfId="1897"/>
    <cellStyle name="Сводная таблица" xfId="1898"/>
    <cellStyle name="Связанная ячейка 2" xfId="1899"/>
    <cellStyle name="Связанная ячейка 2 2" xfId="1900"/>
    <cellStyle name="Связанная ячейка 2_46EE.2011(v1.0)" xfId="1901"/>
    <cellStyle name="Связанная ячейка 3" xfId="1902"/>
    <cellStyle name="Связанная ячейка 3 2" xfId="1903"/>
    <cellStyle name="Связанная ячейка 3_46EE.2011(v1.0)" xfId="1904"/>
    <cellStyle name="Связанная ячейка 4" xfId="1905"/>
    <cellStyle name="Связанная ячейка 4 2" xfId="1906"/>
    <cellStyle name="Связанная ячейка 4_46EE.2011(v1.0)" xfId="1907"/>
    <cellStyle name="Связанная ячейка 5" xfId="1908"/>
    <cellStyle name="Связанная ячейка 5 2" xfId="1909"/>
    <cellStyle name="Связанная ячейка 5_46EE.2011(v1.0)" xfId="1910"/>
    <cellStyle name="Связанная ячейка 6" xfId="1911"/>
    <cellStyle name="Связанная ячейка 6 2" xfId="1912"/>
    <cellStyle name="Связанная ячейка 6_46EE.2011(v1.0)" xfId="1913"/>
    <cellStyle name="Связанная ячейка 7" xfId="1914"/>
    <cellStyle name="Связанная ячейка 7 2" xfId="1915"/>
    <cellStyle name="Связанная ячейка 7_46EE.2011(v1.0)" xfId="1916"/>
    <cellStyle name="Связанная ячейка 8" xfId="1917"/>
    <cellStyle name="Связанная ячейка 8 2" xfId="1918"/>
    <cellStyle name="Связанная ячейка 8_46EE.2011(v1.0)" xfId="1919"/>
    <cellStyle name="Связанная ячейка 9" xfId="1920"/>
    <cellStyle name="Связанная ячейка 9 2" xfId="1921"/>
    <cellStyle name="Связанная ячейка 9_46EE.2011(v1.0)" xfId="1922"/>
    <cellStyle name="Стиль 1" xfId="1923"/>
    <cellStyle name="Стиль 1 2" xfId="1924"/>
    <cellStyle name="Стиль 1 2 2" xfId="1925"/>
    <cellStyle name="Стиль 1 2_46EP.2012(v0.1)" xfId="1926"/>
    <cellStyle name="Стиль 1_Новая инструкция1_фст" xfId="1927"/>
    <cellStyle name="Субсчет" xfId="1928"/>
    <cellStyle name="Счет" xfId="1929"/>
    <cellStyle name="ТЕКСТ" xfId="1930"/>
    <cellStyle name="ТЕКСТ 2" xfId="1931"/>
    <cellStyle name="ТЕКСТ 3" xfId="1932"/>
    <cellStyle name="ТЕКСТ 4" xfId="1933"/>
    <cellStyle name="ТЕКСТ 5" xfId="1934"/>
    <cellStyle name="ТЕКСТ 6" xfId="1935"/>
    <cellStyle name="ТЕКСТ 7" xfId="1936"/>
    <cellStyle name="ТЕКСТ 8" xfId="1937"/>
    <cellStyle name="ТЕКСТ 9" xfId="1938"/>
    <cellStyle name="Текст предупреждения 2" xfId="1939"/>
    <cellStyle name="Текст предупреждения 2 2" xfId="1940"/>
    <cellStyle name="Текст предупреждения 3" xfId="1941"/>
    <cellStyle name="Текст предупреждения 3 2" xfId="1942"/>
    <cellStyle name="Текст предупреждения 4" xfId="1943"/>
    <cellStyle name="Текст предупреждения 4 2" xfId="1944"/>
    <cellStyle name="Текст предупреждения 5" xfId="1945"/>
    <cellStyle name="Текст предупреждения 5 2" xfId="1946"/>
    <cellStyle name="Текст предупреждения 6" xfId="1947"/>
    <cellStyle name="Текст предупреждения 6 2" xfId="1948"/>
    <cellStyle name="Текст предупреждения 7" xfId="1949"/>
    <cellStyle name="Текст предупреждения 7 2" xfId="1950"/>
    <cellStyle name="Текст предупреждения 8" xfId="1951"/>
    <cellStyle name="Текст предупреждения 8 2" xfId="1952"/>
    <cellStyle name="Текст предупреждения 9" xfId="1953"/>
    <cellStyle name="Текст предупреждения 9 2" xfId="1954"/>
    <cellStyle name="Текстовый" xfId="1955"/>
    <cellStyle name="Текстовый 2" xfId="1956"/>
    <cellStyle name="Текстовый 3" xfId="1957"/>
    <cellStyle name="Текстовый 4" xfId="1958"/>
    <cellStyle name="Текстовый 5" xfId="1959"/>
    <cellStyle name="Текстовый 6" xfId="1960"/>
    <cellStyle name="Текстовый 7" xfId="1961"/>
    <cellStyle name="Текстовый 8" xfId="1962"/>
    <cellStyle name="Текстовый 9" xfId="1963"/>
    <cellStyle name="Текстовый_1" xfId="1964"/>
    <cellStyle name="Тысячи [0]_22гк" xfId="1965"/>
    <cellStyle name="Тысячи_22гк" xfId="1966"/>
    <cellStyle name="ФИКСИРОВАННЫЙ" xfId="1967"/>
    <cellStyle name="ФИКСИРОВАННЫЙ 2" xfId="1968"/>
    <cellStyle name="ФИКСИРОВАННЫЙ 3" xfId="1969"/>
    <cellStyle name="ФИКСИРОВАННЫЙ 4" xfId="1970"/>
    <cellStyle name="ФИКСИРОВАННЫЙ 5" xfId="1971"/>
    <cellStyle name="ФИКСИРОВАННЫЙ 6" xfId="1972"/>
    <cellStyle name="ФИКСИРОВАННЫЙ 7" xfId="1973"/>
    <cellStyle name="ФИКСИРОВАННЫЙ 8" xfId="1974"/>
    <cellStyle name="ФИКСИРОВАННЫЙ 9" xfId="1975"/>
    <cellStyle name="ФИКСИРОВАННЫЙ_1" xfId="1976"/>
    <cellStyle name="Финансовый [0] 2" xfId="1977"/>
    <cellStyle name="Финансовый [0] 3" xfId="1978"/>
    <cellStyle name="Финансовый 10" xfId="1979"/>
    <cellStyle name="Финансовый 11" xfId="1980"/>
    <cellStyle name="Финансовый 12" xfId="1981"/>
    <cellStyle name="Финансовый 13" xfId="1982"/>
    <cellStyle name="Финансовый 14" xfId="1983"/>
    <cellStyle name="Финансовый 15" xfId="1984"/>
    <cellStyle name="Финансовый 2" xfId="2"/>
    <cellStyle name="Финансовый 2 2" xfId="1985"/>
    <cellStyle name="Финансовый 2 2 2" xfId="1986"/>
    <cellStyle name="Финансовый 2 2 3" xfId="1987"/>
    <cellStyle name="Финансовый 2 2_INDEX.STATION.2012(v1.0)_" xfId="1988"/>
    <cellStyle name="Финансовый 2 3" xfId="1989"/>
    <cellStyle name="Финансовый 2 4" xfId="1990"/>
    <cellStyle name="Финансовый 2_46EE.2011(v1.0)" xfId="1991"/>
    <cellStyle name="Финансовый 3" xfId="1992"/>
    <cellStyle name="Финансовый 3 2" xfId="1993"/>
    <cellStyle name="Финансовый 3 2 2" xfId="1994"/>
    <cellStyle name="Финансовый 3 3" xfId="1995"/>
    <cellStyle name="Финансовый 3 4" xfId="1996"/>
    <cellStyle name="Финансовый 3_INDEX.STATION.2012(v1.0)_" xfId="1997"/>
    <cellStyle name="Финансовый 4" xfId="1998"/>
    <cellStyle name="Финансовый 4 2" xfId="1999"/>
    <cellStyle name="Финансовый 5" xfId="2000"/>
    <cellStyle name="Финансовый 6" xfId="2001"/>
    <cellStyle name="Финансовый 7" xfId="2002"/>
    <cellStyle name="Финансовый 8" xfId="2003"/>
    <cellStyle name="Финансовый 9" xfId="2004"/>
    <cellStyle name="Финансовый0[0]_FU_bal" xfId="2005"/>
    <cellStyle name="Формула" xfId="2006"/>
    <cellStyle name="Формула 2" xfId="2007"/>
    <cellStyle name="Формула_A РТ 2009 Рязаньэнерго" xfId="2008"/>
    <cellStyle name="ФормулаВБ" xfId="2009"/>
    <cellStyle name="ФормулаНаКонтроль" xfId="2010"/>
    <cellStyle name="Хороший 2" xfId="2011"/>
    <cellStyle name="Хороший 2 2" xfId="2012"/>
    <cellStyle name="Хороший 3" xfId="2013"/>
    <cellStyle name="Хороший 3 2" xfId="2014"/>
    <cellStyle name="Хороший 4" xfId="2015"/>
    <cellStyle name="Хороший 4 2" xfId="2016"/>
    <cellStyle name="Хороший 5" xfId="2017"/>
    <cellStyle name="Хороший 5 2" xfId="2018"/>
    <cellStyle name="Хороший 6" xfId="2019"/>
    <cellStyle name="Хороший 6 2" xfId="2020"/>
    <cellStyle name="Хороший 7" xfId="2021"/>
    <cellStyle name="Хороший 7 2" xfId="2022"/>
    <cellStyle name="Хороший 8" xfId="2023"/>
    <cellStyle name="Хороший 8 2" xfId="2024"/>
    <cellStyle name="Хороший 9" xfId="2025"/>
    <cellStyle name="Хороший 9 2" xfId="2026"/>
    <cellStyle name="Цена_продукта" xfId="2027"/>
    <cellStyle name="Цифры по центру с десятыми" xfId="2028"/>
    <cellStyle name="число" xfId="2029"/>
    <cellStyle name="Џђћ–…ќ’ќ›‰" xfId="2030"/>
    <cellStyle name="Шапка" xfId="2031"/>
    <cellStyle name="Шапка таблицы" xfId="2032"/>
    <cellStyle name="ШАУ" xfId="2033"/>
    <cellStyle name="標準_PL-CF sheet" xfId="2034"/>
    <cellStyle name="䁺_x0001_" xfId="20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0;&#1056;&#1048;&#1060;&#1067;%202014&#1075;/&#1054;&#1089;&#1089;&#1086;&#1088;&#1089;&#1082;&#1086;&#1077;%20&#1046;&#1050;&#1061;/!!!%20&#1056;&#1057;&#1058;%20&#1058;&#1072;&#1088;&#1080;&#1092;%202014%20&#1050;&#1072;&#1088;&#1072;&#1075;&#1072;%20&#1101;&#1083;.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9&#1084;&#1077;&#1089;.14/46%20&#1058;&#1045;/46TE.2011(v2.0)%20&#1103;&#1085;&#1074;&#1072;&#1088;&#1100;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%20&#1090;&#1072;&#1088;&#1080;&#1092;&#1086;&#1074;%20&#1085;&#1072;%202019%20&#1075;&#1086;&#1076;/!!!%20&#1056;&#1057;&#1058;%20&#1090;&#1072;&#1088;&#1080;&#1092;%20&#1101;&#1101;%20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1"/>
      <sheetName val="2.2"/>
      <sheetName val="1.1.1."/>
      <sheetName val="1.1.2."/>
      <sheetName val="1.2.1."/>
      <sheetName val="1.2.2."/>
      <sheetName val="1.3."/>
      <sheetName val=" 1.4."/>
      <sheetName val=" 1.5."/>
      <sheetName val="1.6."/>
      <sheetName val="  1.6."/>
      <sheetName val="1.9."/>
      <sheetName val="1.10"/>
      <sheetName val="1.11 "/>
      <sheetName val="1.15"/>
      <sheetName val="1.15.1"/>
      <sheetName val="1.15.2 "/>
      <sheetName val="1.15.3"/>
      <sheetName val="1.15.4"/>
      <sheetName val="1.16"/>
      <sheetName val="1.16.1"/>
      <sheetName val="1.16.2"/>
      <sheetName val="1.16.3"/>
      <sheetName val="1.16.4"/>
      <sheetName val="1.16.ремонт"/>
      <sheetName val="1.17"/>
      <sheetName val="1.17.1"/>
      <sheetName val="1.20"/>
      <sheetName val="1.20.1"/>
      <sheetName val="1.20.3"/>
      <sheetName val="1.21"/>
      <sheetName val="1.21.2"/>
      <sheetName val="1.21.3"/>
      <sheetName val="1.22"/>
      <sheetName val="1.23"/>
      <sheetName val="1.24"/>
      <sheetName val="1.26 не печатать"/>
      <sheetName val="1.25"/>
      <sheetName val="1.27"/>
      <sheetName val="1.27(1)"/>
      <sheetName val="1.27(2)"/>
      <sheetName val="1.27.2"/>
      <sheetName val="1.27.1 2 пол"/>
      <sheetName val="Лист3"/>
      <sheetName val="1.29"/>
      <sheetName val="1.29 (1)"/>
      <sheetName val="1.29 (2)"/>
    </sheetNames>
    <sheetDataSet>
      <sheetData sheetId="0"/>
      <sheetData sheetId="1"/>
      <sheetData sheetId="2"/>
      <sheetData sheetId="3">
        <row r="16">
          <cell r="L16">
            <v>0.39572851498265726</v>
          </cell>
        </row>
      </sheetData>
      <sheetData sheetId="4"/>
      <sheetData sheetId="5">
        <row r="18">
          <cell r="F18">
            <v>1.069</v>
          </cell>
        </row>
      </sheetData>
      <sheetData sheetId="6"/>
      <sheetData sheetId="7"/>
      <sheetData sheetId="8">
        <row r="15">
          <cell r="X15">
            <v>0.39600000000000002</v>
          </cell>
        </row>
      </sheetData>
      <sheetData sheetId="9">
        <row r="146">
          <cell r="P146">
            <v>0.41796770132202582</v>
          </cell>
        </row>
      </sheetData>
      <sheetData sheetId="10"/>
      <sheetData sheetId="11"/>
      <sheetData sheetId="12"/>
      <sheetData sheetId="13"/>
      <sheetData sheetId="14">
        <row r="8">
          <cell r="O8">
            <v>3007.76</v>
          </cell>
        </row>
        <row r="9">
          <cell r="O9">
            <v>2850</v>
          </cell>
        </row>
        <row r="10">
          <cell r="O10">
            <v>287.604736</v>
          </cell>
        </row>
        <row r="12">
          <cell r="O12">
            <v>16730.164218142643</v>
          </cell>
        </row>
        <row r="17">
          <cell r="O17">
            <v>10722.291230259199</v>
          </cell>
        </row>
        <row r="18">
          <cell r="O18">
            <v>10368.067230259199</v>
          </cell>
        </row>
        <row r="20">
          <cell r="O20">
            <v>354.22400000000005</v>
          </cell>
        </row>
        <row r="22">
          <cell r="O22">
            <v>3110.4201690777595</v>
          </cell>
        </row>
        <row r="24">
          <cell r="O24">
            <v>319.22000000000003</v>
          </cell>
        </row>
        <row r="25">
          <cell r="O25">
            <v>1898.3440000000001</v>
          </cell>
        </row>
        <row r="27">
          <cell r="O27">
            <v>396.14400000000001</v>
          </cell>
        </row>
        <row r="28">
          <cell r="O28">
            <v>4.1920000000000002</v>
          </cell>
        </row>
        <row r="32">
          <cell r="O32">
            <v>35</v>
          </cell>
        </row>
        <row r="35">
          <cell r="O35">
            <v>1463.008</v>
          </cell>
        </row>
        <row r="38">
          <cell r="O38">
            <v>36075.804353479602</v>
          </cell>
        </row>
        <row r="40">
          <cell r="O40">
            <v>1492.250349052707</v>
          </cell>
        </row>
        <row r="41">
          <cell r="O41">
            <v>4698.6733824501298</v>
          </cell>
        </row>
        <row r="42">
          <cell r="O42">
            <v>32869.381320082182</v>
          </cell>
        </row>
        <row r="53">
          <cell r="O53">
            <v>200.71022400000004</v>
          </cell>
        </row>
      </sheetData>
      <sheetData sheetId="15">
        <row r="56">
          <cell r="P56">
            <v>22.411942075350723</v>
          </cell>
        </row>
      </sheetData>
      <sheetData sheetId="16">
        <row r="38">
          <cell r="F38">
            <v>4340.47</v>
          </cell>
        </row>
      </sheetData>
      <sheetData sheetId="17">
        <row r="56">
          <cell r="P56">
            <v>3.1399394672515641</v>
          </cell>
        </row>
      </sheetData>
      <sheetData sheetId="18">
        <row r="38">
          <cell r="D38">
            <v>228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анализ топлива"/>
      <sheetName val="1.9."/>
      <sheetName val="1.10"/>
      <sheetName val="1. 11 "/>
      <sheetName val="1.15"/>
      <sheetName val="1.15.1"/>
      <sheetName val="1.15.2 "/>
      <sheetName val="1.15.3"/>
      <sheetName val="1.15.4"/>
      <sheetName val="анализ числ-ти"/>
      <sheetName val="начисление зпл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расчет  ам. 2017-2019"/>
      <sheetName val="1.17."/>
      <sheetName val="1.21"/>
      <sheetName val="1.21.1"/>
      <sheetName val="1.21.2"/>
      <sheetName val="1.22"/>
      <sheetName val="1.23"/>
      <sheetName val="1.24"/>
      <sheetName val="1.26 не печатать"/>
      <sheetName val="1.25"/>
      <sheetName val="1.27."/>
      <sheetName val="1.27-1пг 2019"/>
      <sheetName val="1.27-2 пг 2019"/>
      <sheetName val="1.27.1 2 пол"/>
      <sheetName val="2.1"/>
      <sheetName val="2.2"/>
      <sheetName val="Лист1"/>
      <sheetName val="Лист2"/>
    </sheetNames>
    <sheetDataSet>
      <sheetData sheetId="0"/>
      <sheetData sheetId="1"/>
      <sheetData sheetId="2"/>
      <sheetData sheetId="3">
        <row r="17">
          <cell r="F17">
            <v>1.1637500000000001</v>
          </cell>
        </row>
        <row r="19">
          <cell r="E19">
            <v>1.032</v>
          </cell>
          <cell r="H19">
            <v>1.1175030000000001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D8">
            <v>3777.393</v>
          </cell>
          <cell r="E8">
            <v>2961.1</v>
          </cell>
        </row>
        <row r="9">
          <cell r="D9">
            <v>3282.0450000000001</v>
          </cell>
        </row>
        <row r="10">
          <cell r="D10">
            <v>340.2</v>
          </cell>
          <cell r="E10">
            <v>574.38</v>
          </cell>
        </row>
        <row r="12">
          <cell r="D12">
            <v>14604.61</v>
          </cell>
          <cell r="E12">
            <v>16936.68</v>
          </cell>
          <cell r="F12">
            <v>14225.56</v>
          </cell>
        </row>
        <row r="17">
          <cell r="D17">
            <v>9571.0584877439996</v>
          </cell>
          <cell r="E17">
            <v>8947.6460000000006</v>
          </cell>
          <cell r="F17">
            <v>11339.148110249311</v>
          </cell>
        </row>
        <row r="18">
          <cell r="D18">
            <v>9554.4984877440002</v>
          </cell>
          <cell r="E18">
            <v>8661.27</v>
          </cell>
          <cell r="F18">
            <v>10944.888110249311</v>
          </cell>
        </row>
        <row r="20">
          <cell r="D20">
            <v>16.559999999999999</v>
          </cell>
          <cell r="E20">
            <v>286.37599999999998</v>
          </cell>
          <cell r="F20">
            <v>394.26</v>
          </cell>
        </row>
        <row r="22">
          <cell r="D22">
            <v>2578.13</v>
          </cell>
          <cell r="E22">
            <v>2598.38</v>
          </cell>
          <cell r="F22">
            <v>3074.18</v>
          </cell>
        </row>
        <row r="24">
          <cell r="D24">
            <v>383.23</v>
          </cell>
          <cell r="E24">
            <v>367.28</v>
          </cell>
          <cell r="F24">
            <v>375.41</v>
          </cell>
        </row>
        <row r="25">
          <cell r="D25">
            <v>1178.69</v>
          </cell>
          <cell r="E25">
            <v>1063.43</v>
          </cell>
        </row>
        <row r="27">
          <cell r="D27">
            <v>48.81</v>
          </cell>
        </row>
        <row r="28">
          <cell r="E28">
            <v>4</v>
          </cell>
        </row>
        <row r="32">
          <cell r="D32">
            <v>588.20000000000005</v>
          </cell>
          <cell r="F32">
            <v>23.58</v>
          </cell>
        </row>
        <row r="35">
          <cell r="D35">
            <v>541.68000000000006</v>
          </cell>
          <cell r="E35">
            <v>1024.43</v>
          </cell>
        </row>
        <row r="58">
          <cell r="D58">
            <v>32433.311487743998</v>
          </cell>
          <cell r="E58">
            <v>33448.896000000001</v>
          </cell>
        </row>
        <row r="60">
          <cell r="E60">
            <v>853</v>
          </cell>
        </row>
        <row r="61">
          <cell r="E61">
            <v>2868</v>
          </cell>
        </row>
        <row r="65">
          <cell r="C65">
            <v>29635</v>
          </cell>
          <cell r="D65">
            <v>32433.311487743998</v>
          </cell>
        </row>
      </sheetData>
      <sheetData sheetId="14">
        <row r="8">
          <cell r="D8">
            <v>0</v>
          </cell>
          <cell r="E8">
            <v>245.78</v>
          </cell>
        </row>
        <row r="10">
          <cell r="D10">
            <v>0</v>
          </cell>
          <cell r="E10">
            <v>0</v>
          </cell>
        </row>
        <row r="17">
          <cell r="D17">
            <v>1269.6149612172903</v>
          </cell>
          <cell r="E17">
            <v>2977.98</v>
          </cell>
          <cell r="F17">
            <v>3991.0284321030981</v>
          </cell>
        </row>
        <row r="18">
          <cell r="D18">
            <v>1269.6149612172903</v>
          </cell>
          <cell r="E18">
            <v>2892.08</v>
          </cell>
          <cell r="F18">
            <v>3889.4284321030982</v>
          </cell>
        </row>
        <row r="20">
          <cell r="D20">
            <v>0</v>
          </cell>
          <cell r="E20">
            <v>85.9</v>
          </cell>
          <cell r="F20">
            <v>101.6</v>
          </cell>
        </row>
        <row r="22">
          <cell r="D22">
            <v>415.75</v>
          </cell>
          <cell r="E22">
            <v>867.62300000000005</v>
          </cell>
          <cell r="F22">
            <v>1092.46</v>
          </cell>
        </row>
        <row r="24">
          <cell r="D24">
            <v>16</v>
          </cell>
          <cell r="E24">
            <v>0</v>
          </cell>
          <cell r="F24">
            <v>17.77</v>
          </cell>
        </row>
        <row r="25">
          <cell r="D25">
            <v>899.56999999999994</v>
          </cell>
          <cell r="E25">
            <v>505.86899999999997</v>
          </cell>
        </row>
        <row r="27">
          <cell r="F27">
            <v>0</v>
          </cell>
        </row>
        <row r="28">
          <cell r="F28">
            <v>22.75</v>
          </cell>
        </row>
        <row r="32">
          <cell r="D32">
            <v>9.84</v>
          </cell>
          <cell r="F32">
            <v>98.25</v>
          </cell>
        </row>
        <row r="35">
          <cell r="D35">
            <v>889.73</v>
          </cell>
          <cell r="E35">
            <v>505.86599999999999</v>
          </cell>
        </row>
        <row r="58">
          <cell r="D58">
            <v>2600.9349612172905</v>
          </cell>
          <cell r="E58">
            <v>4597.2619999999997</v>
          </cell>
        </row>
        <row r="60">
          <cell r="E60">
            <v>579</v>
          </cell>
          <cell r="F60">
            <v>0</v>
          </cell>
        </row>
        <row r="67">
          <cell r="D67">
            <v>2600.9349612172905</v>
          </cell>
        </row>
        <row r="73">
          <cell r="E73">
            <v>0</v>
          </cell>
        </row>
      </sheetData>
      <sheetData sheetId="15">
        <row r="19">
          <cell r="C19">
            <v>0</v>
          </cell>
        </row>
        <row r="23">
          <cell r="C23">
            <v>0</v>
          </cell>
        </row>
        <row r="33">
          <cell r="C33">
            <v>0</v>
          </cell>
        </row>
        <row r="34">
          <cell r="C34">
            <v>0</v>
          </cell>
        </row>
      </sheetData>
      <sheetData sheetId="16">
        <row r="36">
          <cell r="D36">
            <v>4.1210000000000004</v>
          </cell>
        </row>
      </sheetData>
      <sheetData sheetId="17"/>
      <sheetData sheetId="18"/>
      <sheetData sheetId="19">
        <row r="37">
          <cell r="H37">
            <v>12477.617964260473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369EC"/>
  </sheetPr>
  <dimension ref="A2:AD102"/>
  <sheetViews>
    <sheetView tabSelected="1" view="pageBreakPreview" zoomScale="75" zoomScaleSheetLayoutView="75" workbookViewId="0">
      <pane xSplit="2" ySplit="5" topLeftCell="J23" activePane="bottomRight" state="frozen"/>
      <selection activeCell="S76" sqref="S76"/>
      <selection pane="topRight" activeCell="S76" sqref="S76"/>
      <selection pane="bottomLeft" activeCell="S76" sqref="S76"/>
      <selection pane="bottomRight" activeCell="V16" sqref="V16"/>
    </sheetView>
  </sheetViews>
  <sheetFormatPr defaultColWidth="9.109375" defaultRowHeight="13.2"/>
  <cols>
    <col min="1" max="1" width="6.44140625" style="1" customWidth="1"/>
    <col min="2" max="2" width="43" style="1" customWidth="1"/>
    <col min="3" max="3" width="10.5546875" style="1" hidden="1" customWidth="1"/>
    <col min="4" max="5" width="10.88671875" style="1" hidden="1" customWidth="1"/>
    <col min="6" max="6" width="11" style="1" hidden="1" customWidth="1"/>
    <col min="7" max="7" width="9.88671875" style="1" hidden="1" customWidth="1"/>
    <col min="8" max="9" width="13.33203125" style="1" hidden="1" customWidth="1"/>
    <col min="10" max="10" width="12.6640625" style="1" hidden="1" customWidth="1"/>
    <col min="11" max="11" width="11.6640625" style="1" hidden="1" customWidth="1"/>
    <col min="12" max="12" width="11.88671875" style="1" hidden="1" customWidth="1"/>
    <col min="13" max="13" width="21" style="1" customWidth="1"/>
    <col min="14" max="14" width="11.88671875" style="1" hidden="1" customWidth="1"/>
    <col min="15" max="15" width="12.5546875" style="1" hidden="1" customWidth="1"/>
    <col min="16" max="16" width="24.33203125" style="1" customWidth="1"/>
    <col min="17" max="18" width="9.109375" style="1"/>
    <col min="19" max="19" width="10.44140625" style="1" bestFit="1" customWidth="1"/>
    <col min="20" max="16384" width="9.109375" style="1"/>
  </cols>
  <sheetData>
    <row r="2" spans="1:30">
      <c r="O2" s="2" t="s">
        <v>0</v>
      </c>
    </row>
    <row r="3" spans="1:30" ht="29.4" customHeight="1">
      <c r="A3" s="3" t="s">
        <v>1</v>
      </c>
      <c r="B3" s="4"/>
      <c r="C3" s="5"/>
      <c r="D3" s="5"/>
      <c r="J3" s="6"/>
      <c r="K3" s="6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0.399999999999999" customHeight="1">
      <c r="A4" s="8" t="s">
        <v>2</v>
      </c>
      <c r="B4" s="9"/>
      <c r="C4" s="9"/>
      <c r="D4" s="9"/>
      <c r="E4" s="10"/>
      <c r="J4" s="11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69.75" customHeight="1">
      <c r="A5" s="12" t="s">
        <v>3</v>
      </c>
      <c r="B5" s="13" t="s">
        <v>4</v>
      </c>
      <c r="C5" s="14" t="s">
        <v>5</v>
      </c>
      <c r="D5" s="15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6" t="s">
        <v>12</v>
      </c>
      <c r="K5" s="14" t="s">
        <v>13</v>
      </c>
      <c r="L5" s="14" t="s">
        <v>14</v>
      </c>
      <c r="M5" s="16" t="s">
        <v>15</v>
      </c>
      <c r="N5" s="14" t="s">
        <v>16</v>
      </c>
      <c r="O5" s="14" t="s">
        <v>17</v>
      </c>
      <c r="P5" s="17" t="s">
        <v>18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>
      <c r="A6" s="18">
        <v>1</v>
      </c>
      <c r="B6" s="18">
        <v>2</v>
      </c>
      <c r="C6" s="18">
        <v>3</v>
      </c>
      <c r="D6" s="18">
        <v>4</v>
      </c>
      <c r="E6" s="18">
        <v>3</v>
      </c>
      <c r="F6" s="19">
        <v>4</v>
      </c>
      <c r="G6" s="19"/>
      <c r="H6" s="19">
        <v>5</v>
      </c>
      <c r="I6" s="19">
        <v>6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1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4">
      <c r="A7" s="22">
        <v>1</v>
      </c>
      <c r="B7" s="23" t="s">
        <v>19</v>
      </c>
      <c r="C7" s="24"/>
      <c r="D7" s="24"/>
      <c r="E7" s="24"/>
      <c r="F7" s="21"/>
      <c r="G7" s="21"/>
      <c r="H7" s="21"/>
      <c r="I7" s="25"/>
      <c r="J7" s="21"/>
      <c r="K7" s="21"/>
      <c r="L7" s="21"/>
      <c r="M7" s="21"/>
      <c r="N7" s="21"/>
      <c r="O7" s="21"/>
      <c r="P7" s="21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26.4">
      <c r="A8" s="26">
        <v>2</v>
      </c>
      <c r="B8" s="27" t="s">
        <v>20</v>
      </c>
      <c r="C8" s="28">
        <f>'[1]1.15'!$O$8</f>
        <v>3007.76</v>
      </c>
      <c r="D8" s="28">
        <f>'[2]1.15.1'!D8+'[2]1.15.2 '!D8</f>
        <v>3777.393</v>
      </c>
      <c r="E8" s="28">
        <f>'[2]1.15.1'!E8+'[2]1.15.2 '!E8</f>
        <v>3206.88</v>
      </c>
      <c r="F8" s="29">
        <v>2185.89</v>
      </c>
      <c r="G8" s="28"/>
      <c r="H8" s="30">
        <f>1017.786+824.68</f>
        <v>1842.4659999999999</v>
      </c>
      <c r="I8" s="31">
        <f>E8-H8</f>
        <v>1364.4140000000002</v>
      </c>
      <c r="J8" s="32">
        <v>3812</v>
      </c>
      <c r="K8" s="32">
        <v>1990.82</v>
      </c>
      <c r="L8" s="32">
        <v>1821.18</v>
      </c>
      <c r="M8" s="33">
        <v>2494.415</v>
      </c>
      <c r="N8" s="34">
        <v>1983.9078802128745</v>
      </c>
      <c r="O8" s="35">
        <v>510.50711978712548</v>
      </c>
      <c r="P8" s="32">
        <v>1573.5900000000001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30">
      <c r="A9" s="22"/>
      <c r="B9" s="23" t="s">
        <v>21</v>
      </c>
      <c r="C9" s="36">
        <f>'[1]1.15'!$O$9</f>
        <v>2850</v>
      </c>
      <c r="D9" s="36">
        <f>'[2]1.15.1'!D9</f>
        <v>3282.0450000000001</v>
      </c>
      <c r="E9" s="36">
        <v>2310</v>
      </c>
      <c r="F9" s="37">
        <v>1361.21</v>
      </c>
      <c r="G9" s="36"/>
      <c r="H9" s="38">
        <v>1361.21208</v>
      </c>
      <c r="I9" s="38">
        <f>D9-H9</f>
        <v>1920.8329200000001</v>
      </c>
      <c r="J9" s="40">
        <v>2786</v>
      </c>
      <c r="K9" s="40">
        <v>1718</v>
      </c>
      <c r="L9" s="32">
        <v>1068</v>
      </c>
      <c r="M9" s="41">
        <v>1823.0430718782791</v>
      </c>
      <c r="N9" s="41">
        <v>1712.035110258948</v>
      </c>
      <c r="O9" s="41">
        <v>111.00796161933113</v>
      </c>
      <c r="P9" s="32">
        <v>1088.33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30" ht="24.75" customHeight="1">
      <c r="A10" s="26">
        <v>3</v>
      </c>
      <c r="B10" s="27" t="s">
        <v>22</v>
      </c>
      <c r="C10" s="28">
        <f>'[1]1.15'!$O$10</f>
        <v>287.604736</v>
      </c>
      <c r="D10" s="28">
        <f>'[2]1.15.1'!D10+'[2]1.15.2 '!D10</f>
        <v>340.2</v>
      </c>
      <c r="E10" s="28">
        <f>'[2]1.15.1'!E10+'[2]1.15.2 '!E10</f>
        <v>574.38</v>
      </c>
      <c r="F10" s="29">
        <v>633.61</v>
      </c>
      <c r="G10" s="28"/>
      <c r="H10" s="30">
        <f>408.21+0.771</f>
        <v>408.98099999999999</v>
      </c>
      <c r="I10" s="31">
        <f>E10-H10</f>
        <v>165.399</v>
      </c>
      <c r="J10" s="32">
        <v>672</v>
      </c>
      <c r="K10" s="32">
        <v>336</v>
      </c>
      <c r="L10" s="32">
        <v>336</v>
      </c>
      <c r="M10" s="33">
        <v>441.50194217699993</v>
      </c>
      <c r="N10" s="34">
        <v>441.50194217699993</v>
      </c>
      <c r="O10" s="35">
        <v>0</v>
      </c>
      <c r="P10" s="32">
        <v>962.14</v>
      </c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30">
      <c r="A11" s="22"/>
      <c r="B11" s="23" t="s">
        <v>21</v>
      </c>
      <c r="C11" s="36">
        <f>'[1]1.15'!$O$8</f>
        <v>3007.76</v>
      </c>
      <c r="D11" s="36"/>
      <c r="E11" s="36"/>
      <c r="F11" s="37"/>
      <c r="G11" s="36"/>
      <c r="H11" s="38"/>
      <c r="I11" s="38"/>
      <c r="J11" s="40"/>
      <c r="K11" s="40"/>
      <c r="L11" s="21"/>
      <c r="M11" s="41"/>
      <c r="N11" s="41"/>
      <c r="O11" s="41"/>
      <c r="P11" s="21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30">
      <c r="A12" s="26">
        <v>4</v>
      </c>
      <c r="B12" s="45" t="s">
        <v>23</v>
      </c>
      <c r="C12" s="28">
        <f>'[1]1.15'!$O$12</f>
        <v>16730.164218142643</v>
      </c>
      <c r="D12" s="28">
        <f>'[2]1.15.1'!D12</f>
        <v>14604.61</v>
      </c>
      <c r="E12" s="28">
        <f>'[2]1.15.1'!E12</f>
        <v>16936.68</v>
      </c>
      <c r="F12" s="29">
        <f>'[2]1.15.1'!F12</f>
        <v>14225.56</v>
      </c>
      <c r="G12" s="28"/>
      <c r="H12" s="30" t="e">
        <f>E12-I12</f>
        <v>#REF!</v>
      </c>
      <c r="I12" s="31" t="e">
        <f>'[2]анализ топлива'!#REF!</f>
        <v>#REF!</v>
      </c>
      <c r="J12" s="32">
        <v>17764.883959999999</v>
      </c>
      <c r="K12" s="32">
        <v>9324.4101800000008</v>
      </c>
      <c r="L12" s="32">
        <v>8440.4737800000003</v>
      </c>
      <c r="M12" s="33">
        <v>12973.026533271723</v>
      </c>
      <c r="N12" s="33">
        <v>6852.3432718209033</v>
      </c>
      <c r="O12" s="33">
        <v>6120.6816331840801</v>
      </c>
      <c r="P12" s="32">
        <v>12907.4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30">
      <c r="A13" s="22"/>
      <c r="B13" s="23"/>
      <c r="C13" s="36"/>
      <c r="D13" s="36"/>
      <c r="E13" s="46"/>
      <c r="F13" s="47"/>
      <c r="G13" s="46"/>
      <c r="H13" s="48"/>
      <c r="I13" s="48"/>
      <c r="J13" s="49"/>
      <c r="K13" s="40"/>
      <c r="L13" s="21"/>
      <c r="M13" s="41"/>
      <c r="N13" s="41"/>
      <c r="O13" s="41"/>
      <c r="P13" s="21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30">
      <c r="A14" s="22">
        <v>5</v>
      </c>
      <c r="B14" s="23" t="s">
        <v>24</v>
      </c>
      <c r="C14" s="36"/>
      <c r="D14" s="36"/>
      <c r="E14" s="36"/>
      <c r="F14" s="37"/>
      <c r="G14" s="36"/>
      <c r="H14" s="38"/>
      <c r="I14" s="38"/>
      <c r="J14" s="40"/>
      <c r="K14" s="40"/>
      <c r="L14" s="21"/>
      <c r="M14" s="33">
        <v>25.628813096999998</v>
      </c>
      <c r="N14" s="33">
        <v>12.814406548499999</v>
      </c>
      <c r="O14" s="33">
        <v>12.814406548499999</v>
      </c>
      <c r="P14" s="43">
        <v>36.65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30" ht="26.4">
      <c r="A15" s="51" t="s">
        <v>25</v>
      </c>
      <c r="B15" s="23" t="s">
        <v>26</v>
      </c>
      <c r="C15" s="36"/>
      <c r="D15" s="36"/>
      <c r="E15" s="36"/>
      <c r="F15" s="37"/>
      <c r="G15" s="36"/>
      <c r="H15" s="38"/>
      <c r="I15" s="38"/>
      <c r="J15" s="40"/>
      <c r="K15" s="40"/>
      <c r="L15" s="21"/>
      <c r="M15" s="41"/>
      <c r="N15" s="41"/>
      <c r="O15" s="41"/>
      <c r="P15" s="21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30">
      <c r="A16" s="22" t="s">
        <v>27</v>
      </c>
      <c r="B16" s="23" t="s">
        <v>28</v>
      </c>
      <c r="C16" s="36"/>
      <c r="D16" s="52"/>
      <c r="E16" s="52"/>
      <c r="F16" s="37"/>
      <c r="G16" s="52"/>
      <c r="H16" s="38">
        <v>23.741</v>
      </c>
      <c r="I16" s="53">
        <f>E16-H16</f>
        <v>-23.741</v>
      </c>
      <c r="J16" s="40"/>
      <c r="K16" s="40"/>
      <c r="L16" s="21"/>
      <c r="M16" s="41">
        <v>25.628813096999998</v>
      </c>
      <c r="N16" s="41">
        <v>12.814406548499999</v>
      </c>
      <c r="O16" s="41">
        <v>12.814406548499999</v>
      </c>
      <c r="P16" s="54">
        <v>36.65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>
      <c r="A17" s="26" t="s">
        <v>29</v>
      </c>
      <c r="B17" s="27" t="s">
        <v>30</v>
      </c>
      <c r="C17" s="28">
        <f>'[1]1.15'!$O$17</f>
        <v>10722.291230259199</v>
      </c>
      <c r="D17" s="28">
        <f>'[2]1.15.1'!D17+'[2]1.15.2 '!D17</f>
        <v>10840.67344896129</v>
      </c>
      <c r="E17" s="28">
        <f>'[2]1.15.1'!E17+'[2]1.15.2 '!E17</f>
        <v>11925.626</v>
      </c>
      <c r="F17" s="29">
        <f>'[2]1.15.1'!F17+'[2]1.15.2 '!F17</f>
        <v>15330.176542352408</v>
      </c>
      <c r="G17" s="28"/>
      <c r="H17" s="30">
        <f>H18+H20</f>
        <v>12973.477964260474</v>
      </c>
      <c r="I17" s="30">
        <f>E17-H17</f>
        <v>-1047.8519642604733</v>
      </c>
      <c r="J17" s="32">
        <v>22061.296669953019</v>
      </c>
      <c r="K17" s="32">
        <v>11030.648334976509</v>
      </c>
      <c r="L17" s="32">
        <v>11030.648334976509</v>
      </c>
      <c r="M17" s="33">
        <v>14197.71865424263</v>
      </c>
      <c r="N17" s="35">
        <v>7098.8593271213149</v>
      </c>
      <c r="O17" s="35">
        <v>7098.8593271213149</v>
      </c>
      <c r="P17" s="32">
        <v>17583.661850402885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17.25" customHeight="1">
      <c r="A18" s="22"/>
      <c r="B18" s="55" t="s">
        <v>31</v>
      </c>
      <c r="C18" s="36">
        <f>'[1]1.15'!$O$18</f>
        <v>10368.067230259199</v>
      </c>
      <c r="D18" s="36">
        <f>'[2]1.15.1'!D18+'[2]1.15.2 '!D18</f>
        <v>10824.11344896129</v>
      </c>
      <c r="E18" s="36">
        <f>'[2]1.15.1'!E18+'[2]1.15.2 '!E18</f>
        <v>11553.35</v>
      </c>
      <c r="F18" s="37">
        <f>'[2]1.15.1'!F18+'[2]1.15.2 '!F18</f>
        <v>14834.316542352408</v>
      </c>
      <c r="G18" s="36"/>
      <c r="H18" s="38">
        <f>'[2]1.16'!H37</f>
        <v>12477.617964260473</v>
      </c>
      <c r="I18" s="53">
        <f>E18-H18</f>
        <v>-924.26796426047258</v>
      </c>
      <c r="J18" s="40">
        <v>21706.312269953018</v>
      </c>
      <c r="K18" s="40">
        <v>10853.156134976509</v>
      </c>
      <c r="L18" s="40">
        <v>10853.156134976509</v>
      </c>
      <c r="M18" s="41">
        <v>13662.433672690629</v>
      </c>
      <c r="N18" s="41">
        <v>6831.2168363453147</v>
      </c>
      <c r="O18" s="41">
        <v>6831.2168363453147</v>
      </c>
      <c r="P18" s="40">
        <v>17098.681850402885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17.25" customHeight="1">
      <c r="A19" s="22"/>
      <c r="B19" s="57" t="s">
        <v>32</v>
      </c>
      <c r="C19" s="36"/>
      <c r="D19" s="36"/>
      <c r="E19" s="36">
        <f>'[2]1.15.1'!C19+'[2]1.15.3'!C19+'[2]1.15.4'!E19</f>
        <v>0</v>
      </c>
      <c r="F19" s="36"/>
      <c r="G19" s="36"/>
      <c r="H19" s="38"/>
      <c r="I19" s="38"/>
      <c r="J19" s="40"/>
      <c r="K19" s="40"/>
      <c r="L19" s="21"/>
      <c r="M19" s="41"/>
      <c r="N19" s="41"/>
      <c r="O19" s="41"/>
      <c r="P19" s="21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17.25" customHeight="1">
      <c r="A20" s="22"/>
      <c r="B20" s="55" t="s">
        <v>33</v>
      </c>
      <c r="C20" s="36">
        <f>'[1]1.15'!$O$20</f>
        <v>354.22400000000005</v>
      </c>
      <c r="D20" s="36">
        <f>'[2]1.15.1'!D20+'[2]1.15.2 '!D20</f>
        <v>16.559999999999999</v>
      </c>
      <c r="E20" s="36">
        <f>'[2]1.15.1'!E20+'[2]1.15.2 '!E20</f>
        <v>372.27599999999995</v>
      </c>
      <c r="F20" s="37">
        <f>'[2]1.15.1'!F20+'[2]1.15.2 '!F20</f>
        <v>495.86</v>
      </c>
      <c r="G20" s="36"/>
      <c r="H20" s="58">
        <f>F20</f>
        <v>495.86</v>
      </c>
      <c r="I20" s="53">
        <f>E20-H20</f>
        <v>-123.58400000000006</v>
      </c>
      <c r="J20" s="40">
        <v>354.98439999999999</v>
      </c>
      <c r="K20" s="40">
        <v>177.4922</v>
      </c>
      <c r="L20" s="40">
        <v>177.4922</v>
      </c>
      <c r="M20" s="41">
        <v>535.28498155199998</v>
      </c>
      <c r="N20" s="41">
        <v>267.64249077599999</v>
      </c>
      <c r="O20" s="41">
        <v>267.64249077599999</v>
      </c>
      <c r="P20" s="40">
        <v>484.98</v>
      </c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17.25" customHeight="1">
      <c r="A21" s="22"/>
      <c r="B21" s="55" t="s">
        <v>34</v>
      </c>
      <c r="C21" s="36"/>
      <c r="D21" s="36"/>
      <c r="E21" s="36"/>
      <c r="F21" s="36"/>
      <c r="G21" s="36"/>
      <c r="H21" s="38"/>
      <c r="I21" s="38"/>
      <c r="J21" s="40"/>
      <c r="K21" s="40"/>
      <c r="L21" s="40"/>
      <c r="M21" s="41"/>
      <c r="N21" s="41"/>
      <c r="O21" s="41"/>
      <c r="P21" s="40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>
      <c r="A22" s="26" t="s">
        <v>35</v>
      </c>
      <c r="B22" s="27" t="s">
        <v>36</v>
      </c>
      <c r="C22" s="28">
        <f>'[1]1.15'!$O$22</f>
        <v>3110.4201690777595</v>
      </c>
      <c r="D22" s="28">
        <f>'[2]1.15.1'!D22+'[2]1.15.2 '!D22</f>
        <v>2993.88</v>
      </c>
      <c r="E22" s="28">
        <f>'[2]1.15.1'!E22+'[2]1.15.2 '!E22</f>
        <v>3466.0030000000002</v>
      </c>
      <c r="F22" s="29">
        <f>'[2]1.15.1'!F22+'[2]1.15.2 '!F22</f>
        <v>4166.6399999999994</v>
      </c>
      <c r="G22" s="28"/>
      <c r="H22" s="30">
        <f>F22/F18*H18</f>
        <v>3504.6941304086386</v>
      </c>
      <c r="I22" s="31">
        <f>E22-H22</f>
        <v>-38.691130408638401</v>
      </c>
      <c r="J22" s="32">
        <v>6130.8081032682312</v>
      </c>
      <c r="K22" s="32">
        <v>3065.4040516341156</v>
      </c>
      <c r="L22" s="32">
        <v>3065.4040516341156</v>
      </c>
      <c r="M22" s="33">
        <v>4136.13</v>
      </c>
      <c r="N22" s="35">
        <v>2068.0650000000001</v>
      </c>
      <c r="O22" s="35">
        <v>2068.0650000000001</v>
      </c>
      <c r="P22" s="32">
        <v>4824.7937417227986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>
      <c r="A23" s="22"/>
      <c r="B23" s="23" t="s">
        <v>21</v>
      </c>
      <c r="C23" s="36"/>
      <c r="D23" s="36"/>
      <c r="E23" s="36">
        <f>'[2]1.15.1'!C23+'[2]1.15.3'!C23+'[2]1.15.4'!E23</f>
        <v>0</v>
      </c>
      <c r="F23" s="36"/>
      <c r="G23" s="36"/>
      <c r="H23" s="38"/>
      <c r="I23" s="38"/>
      <c r="J23" s="40"/>
      <c r="K23" s="40"/>
      <c r="L23" s="21"/>
      <c r="M23" s="41"/>
      <c r="N23" s="41"/>
      <c r="O23" s="41"/>
      <c r="P23" s="21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>
      <c r="A24" s="26" t="s">
        <v>37</v>
      </c>
      <c r="B24" s="27" t="s">
        <v>38</v>
      </c>
      <c r="C24" s="28">
        <f>'[1]1.15'!$O$24</f>
        <v>319.22000000000003</v>
      </c>
      <c r="D24" s="28">
        <f>'[2]1.15.1'!D24+'[2]1.15.2 '!D24</f>
        <v>399.23</v>
      </c>
      <c r="E24" s="28">
        <f>'[2]1.15.1'!E24+'[2]1.15.2 '!E24</f>
        <v>367.28</v>
      </c>
      <c r="F24" s="29">
        <f>'[2]1.15.1'!F24+'[2]1.15.2 '!F24</f>
        <v>393.18</v>
      </c>
      <c r="G24" s="28"/>
      <c r="H24" s="30">
        <v>393.17899999999997</v>
      </c>
      <c r="I24" s="31">
        <f>E24-H24</f>
        <v>-25.899000000000001</v>
      </c>
      <c r="J24" s="32">
        <v>393.18</v>
      </c>
      <c r="K24" s="32">
        <v>196.59</v>
      </c>
      <c r="L24" s="32">
        <v>196.59</v>
      </c>
      <c r="M24" s="33">
        <v>355.40800000000002</v>
      </c>
      <c r="N24" s="35">
        <v>177.70400000000001</v>
      </c>
      <c r="O24" s="35">
        <v>177.70400000000001</v>
      </c>
      <c r="P24" s="32">
        <v>416.74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>
      <c r="A25" s="26" t="s">
        <v>39</v>
      </c>
      <c r="B25" s="27" t="s">
        <v>40</v>
      </c>
      <c r="C25" s="28">
        <f>'[1]1.15'!$O$25</f>
        <v>1898.3440000000001</v>
      </c>
      <c r="D25" s="28">
        <f>'[2]1.15.1'!D25+'[2]1.15.2 '!D25</f>
        <v>2078.2600000000002</v>
      </c>
      <c r="E25" s="28">
        <f>'[2]1.15.1'!E25+'[2]1.15.2 '!E25</f>
        <v>1569.299</v>
      </c>
      <c r="F25" s="29">
        <f>F28+F32+F35</f>
        <v>1625.33</v>
      </c>
      <c r="G25" s="28"/>
      <c r="H25" s="30">
        <f>H28+H32+H35</f>
        <v>641.28168800000003</v>
      </c>
      <c r="I25" s="30"/>
      <c r="J25" s="29" t="e">
        <v>#VALUE!</v>
      </c>
      <c r="K25" s="29" t="e">
        <v>#VALUE!</v>
      </c>
      <c r="L25" s="29" t="e">
        <v>#VALUE!</v>
      </c>
      <c r="M25" s="59">
        <v>673.85547223469598</v>
      </c>
      <c r="N25" s="59">
        <v>336.92773611734799</v>
      </c>
      <c r="O25" s="59">
        <v>336.92773611734799</v>
      </c>
      <c r="P25" s="29">
        <v>1240.46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>
      <c r="A26" s="22" t="s">
        <v>41</v>
      </c>
      <c r="B26" s="23" t="s">
        <v>42</v>
      </c>
      <c r="C26" s="36"/>
      <c r="D26" s="36"/>
      <c r="E26" s="36">
        <f>'[2]1.15.1'!C26+'[2]1.15.3'!C26+'[2]1.15.4'!E26</f>
        <v>0</v>
      </c>
      <c r="F26" s="36"/>
      <c r="G26" s="36"/>
      <c r="H26" s="38"/>
      <c r="I26" s="38"/>
      <c r="J26" s="40"/>
      <c r="K26" s="40"/>
      <c r="L26" s="21"/>
      <c r="M26" s="41"/>
      <c r="N26" s="41"/>
      <c r="O26" s="41"/>
      <c r="P26" s="21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>
      <c r="A27" s="22" t="s">
        <v>43</v>
      </c>
      <c r="B27" s="23" t="s">
        <v>44</v>
      </c>
      <c r="C27" s="36">
        <f>'[1]1.15'!$O$27</f>
        <v>396.14400000000001</v>
      </c>
      <c r="D27" s="36">
        <f>'[2]1.15.1'!D27+'[2]1.15.2 '!D27</f>
        <v>48.81</v>
      </c>
      <c r="E27" s="36">
        <f>'[2]1.15.1'!E27+'[2]1.15.2 '!E27</f>
        <v>0</v>
      </c>
      <c r="F27" s="36">
        <f>'[2]1.15.1'!F27+'[2]1.15.2 '!F27</f>
        <v>0</v>
      </c>
      <c r="G27" s="36"/>
      <c r="H27" s="38"/>
      <c r="I27" s="38"/>
      <c r="J27" s="40"/>
      <c r="K27" s="40"/>
      <c r="L27" s="21"/>
      <c r="M27" s="41"/>
      <c r="N27" s="41"/>
      <c r="O27" s="41"/>
      <c r="P27" s="54"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>
      <c r="A28" s="22" t="s">
        <v>45</v>
      </c>
      <c r="B28" s="23" t="s">
        <v>46</v>
      </c>
      <c r="C28" s="36">
        <f>'[1]1.15'!$O$28</f>
        <v>4.1920000000000002</v>
      </c>
      <c r="D28" s="36">
        <f>'[2]1.15.1'!D28+'[2]1.15.2 '!D28</f>
        <v>0</v>
      </c>
      <c r="E28" s="36">
        <f>'[2]1.15.1'!E28+'[2]1.15.2 '!E28</f>
        <v>4</v>
      </c>
      <c r="F28" s="37">
        <f>'[2]1.15.1'!F28+'[2]1.15.2 '!F28</f>
        <v>22.75</v>
      </c>
      <c r="G28" s="36"/>
      <c r="H28" s="38">
        <v>22.75</v>
      </c>
      <c r="I28" s="53">
        <f>E28-H28</f>
        <v>-18.75</v>
      </c>
      <c r="J28" s="40">
        <v>6.14</v>
      </c>
      <c r="K28" s="40">
        <v>3.07</v>
      </c>
      <c r="L28" s="40">
        <v>3.07</v>
      </c>
      <c r="M28" s="60">
        <v>6.14</v>
      </c>
      <c r="N28" s="41">
        <v>3.07</v>
      </c>
      <c r="O28" s="41">
        <v>3.07</v>
      </c>
      <c r="P28" s="40">
        <v>12.91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65.25" customHeight="1">
      <c r="A29" s="51" t="s">
        <v>47</v>
      </c>
      <c r="B29" s="61" t="s">
        <v>48</v>
      </c>
      <c r="C29" s="62"/>
      <c r="D29" s="62"/>
      <c r="E29" s="62"/>
      <c r="F29" s="62"/>
      <c r="G29" s="62"/>
      <c r="H29" s="63"/>
      <c r="I29" s="63"/>
      <c r="J29" s="40"/>
      <c r="K29" s="40">
        <v>0</v>
      </c>
      <c r="L29" s="40">
        <v>0</v>
      </c>
      <c r="M29" s="41"/>
      <c r="N29" s="41"/>
      <c r="O29" s="41"/>
      <c r="P29" s="40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26.4">
      <c r="A30" s="22" t="s">
        <v>49</v>
      </c>
      <c r="B30" s="23" t="s">
        <v>50</v>
      </c>
      <c r="C30" s="36"/>
      <c r="D30" s="36"/>
      <c r="E30" s="36"/>
      <c r="F30" s="36"/>
      <c r="G30" s="36"/>
      <c r="H30" s="38"/>
      <c r="I30" s="38"/>
      <c r="J30" s="40"/>
      <c r="K30" s="40">
        <v>0</v>
      </c>
      <c r="L30" s="40">
        <v>0</v>
      </c>
      <c r="M30" s="41"/>
      <c r="N30" s="41"/>
      <c r="O30" s="41"/>
      <c r="P30" s="40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>
      <c r="A31" s="22" t="s">
        <v>51</v>
      </c>
      <c r="B31" s="23" t="s">
        <v>52</v>
      </c>
      <c r="C31" s="36"/>
      <c r="D31" s="36"/>
      <c r="E31" s="36"/>
      <c r="F31" s="36"/>
      <c r="G31" s="36"/>
      <c r="H31" s="38"/>
      <c r="I31" s="38"/>
      <c r="J31" s="40"/>
      <c r="K31" s="40">
        <v>0</v>
      </c>
      <c r="L31" s="40">
        <v>0</v>
      </c>
      <c r="M31" s="41"/>
      <c r="N31" s="41"/>
      <c r="O31" s="41"/>
      <c r="P31" s="40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26.4">
      <c r="A32" s="51" t="s">
        <v>53</v>
      </c>
      <c r="B32" s="23" t="s">
        <v>54</v>
      </c>
      <c r="C32" s="36">
        <f>'[1]1.15'!$O$32</f>
        <v>35</v>
      </c>
      <c r="D32" s="64">
        <f>'[2]1.15.1'!D32+'[2]1.15.2 '!D32</f>
        <v>598.04000000000008</v>
      </c>
      <c r="E32" s="36">
        <v>35</v>
      </c>
      <c r="F32" s="37">
        <f>'[2]1.15.1'!F32+'[2]1.15.2 '!F32</f>
        <v>121.83</v>
      </c>
      <c r="G32" s="36"/>
      <c r="H32" s="38">
        <v>0</v>
      </c>
      <c r="I32" s="53">
        <f>E32-H32</f>
        <v>35</v>
      </c>
      <c r="J32" s="40">
        <v>30</v>
      </c>
      <c r="K32" s="40">
        <v>15</v>
      </c>
      <c r="L32" s="40">
        <v>15</v>
      </c>
      <c r="M32" s="41">
        <v>0</v>
      </c>
      <c r="N32" s="41">
        <v>0</v>
      </c>
      <c r="O32" s="41">
        <v>0</v>
      </c>
      <c r="P32" s="40">
        <v>9.870000000000001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>
      <c r="A33" s="22" t="s">
        <v>55</v>
      </c>
      <c r="B33" s="23" t="s">
        <v>56</v>
      </c>
      <c r="C33" s="36"/>
      <c r="D33" s="36"/>
      <c r="E33" s="36">
        <f>'[2]1.15.1'!C33+'[2]1.15.3'!C33+'[2]1.15.4'!E33</f>
        <v>0</v>
      </c>
      <c r="F33" s="36"/>
      <c r="G33" s="36"/>
      <c r="H33" s="38"/>
      <c r="I33" s="38"/>
      <c r="J33" s="40"/>
      <c r="K33" s="40"/>
      <c r="L33" s="21"/>
      <c r="M33" s="41"/>
      <c r="N33" s="41"/>
      <c r="O33" s="41"/>
      <c r="P33" s="21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>
      <c r="A34" s="22" t="s">
        <v>57</v>
      </c>
      <c r="B34" s="23" t="s">
        <v>58</v>
      </c>
      <c r="C34" s="36"/>
      <c r="D34" s="36"/>
      <c r="E34" s="36">
        <f>'[2]1.15.1'!C34+'[2]1.15.3'!C34+'[2]1.15.4'!E34</f>
        <v>0</v>
      </c>
      <c r="F34" s="36"/>
      <c r="G34" s="36"/>
      <c r="H34" s="38"/>
      <c r="I34" s="38"/>
      <c r="J34" s="40"/>
      <c r="K34" s="40"/>
      <c r="L34" s="21"/>
      <c r="M34" s="41"/>
      <c r="N34" s="41"/>
      <c r="O34" s="41"/>
      <c r="P34" s="21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>
      <c r="A35" s="26" t="s">
        <v>59</v>
      </c>
      <c r="B35" s="27" t="s">
        <v>60</v>
      </c>
      <c r="C35" s="28">
        <f>'[1]1.15'!$O$35</f>
        <v>1463.008</v>
      </c>
      <c r="D35" s="29">
        <f>'[2]1.15.1'!D35+'[2]1.15.2 '!D35</f>
        <v>1431.41</v>
      </c>
      <c r="E35" s="42">
        <f>'[2]1.15.1'!E35+'[2]1.15.2 '!E35</f>
        <v>1530.296</v>
      </c>
      <c r="F35" s="42">
        <f>SUM(F36:F56)</f>
        <v>1480.75</v>
      </c>
      <c r="G35" s="42">
        <f t="shared" ref="G35" si="0">SUM(G36:G56)</f>
        <v>0</v>
      </c>
      <c r="H35" s="30">
        <f>SUM(H36:H56)</f>
        <v>618.53168800000003</v>
      </c>
      <c r="I35" s="30">
        <f>E35-H35</f>
        <v>911.76431200000002</v>
      </c>
      <c r="J35" s="32" t="e">
        <v>#VALUE!</v>
      </c>
      <c r="K35" s="32" t="e">
        <v>#VALUE!</v>
      </c>
      <c r="L35" s="32" t="e">
        <v>#VALUE!</v>
      </c>
      <c r="M35" s="35">
        <v>667.71547223469599</v>
      </c>
      <c r="N35" s="35">
        <v>333.857736117348</v>
      </c>
      <c r="O35" s="35">
        <v>333.857736117348</v>
      </c>
      <c r="P35" s="32">
        <v>1217.68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>
      <c r="A36" s="22" t="s">
        <v>61</v>
      </c>
      <c r="B36" s="65" t="s">
        <v>62</v>
      </c>
      <c r="C36" s="36"/>
      <c r="D36" s="56">
        <f>'[2]1.15.4'!D36</f>
        <v>4.1210000000000004</v>
      </c>
      <c r="E36" s="36">
        <f>'[2]1.15.1'!E36+'[2]1.15.2 '!E36</f>
        <v>0</v>
      </c>
      <c r="F36" s="37">
        <v>3.65</v>
      </c>
      <c r="G36" s="36"/>
      <c r="H36" s="66">
        <v>0</v>
      </c>
      <c r="I36" s="53"/>
      <c r="J36" s="40">
        <v>3.65</v>
      </c>
      <c r="K36" s="40">
        <v>1.825</v>
      </c>
      <c r="L36" s="40">
        <v>1.825</v>
      </c>
      <c r="M36" s="41"/>
      <c r="N36" s="41">
        <v>0</v>
      </c>
      <c r="O36" s="41">
        <v>0</v>
      </c>
      <c r="P36" s="40">
        <v>0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>
      <c r="A37" s="22" t="s">
        <v>63</v>
      </c>
      <c r="B37" s="65" t="s">
        <v>64</v>
      </c>
      <c r="C37" s="36"/>
      <c r="D37" s="67">
        <v>3</v>
      </c>
      <c r="E37" s="36"/>
      <c r="F37" s="37">
        <v>4.2300000000000004</v>
      </c>
      <c r="G37" s="36"/>
      <c r="H37" s="38">
        <v>4.2305299999999999</v>
      </c>
      <c r="I37" s="53"/>
      <c r="J37" s="40">
        <v>84.745500000000007</v>
      </c>
      <c r="K37" s="40">
        <v>42.372750000000003</v>
      </c>
      <c r="L37" s="40">
        <v>42.372750000000003</v>
      </c>
      <c r="M37" s="41">
        <v>4.5669290540099992</v>
      </c>
      <c r="N37" s="41">
        <v>2.2834645270049996</v>
      </c>
      <c r="O37" s="41">
        <v>2.2834645270049996</v>
      </c>
      <c r="P37" s="40">
        <v>60.71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>
      <c r="A38" s="22" t="s">
        <v>65</v>
      </c>
      <c r="B38" s="65" t="s">
        <v>66</v>
      </c>
      <c r="C38" s="36"/>
      <c r="D38" s="67">
        <v>71.3</v>
      </c>
      <c r="E38" s="36"/>
      <c r="F38" s="37">
        <v>5.8</v>
      </c>
      <c r="G38" s="36"/>
      <c r="H38" s="38">
        <v>5.7879300000000002</v>
      </c>
      <c r="I38" s="53"/>
      <c r="J38" s="40">
        <v>86</v>
      </c>
      <c r="K38" s="40">
        <v>43</v>
      </c>
      <c r="L38" s="40">
        <v>43</v>
      </c>
      <c r="M38" s="41">
        <v>6.24816882981</v>
      </c>
      <c r="N38" s="41">
        <v>3.124084414905</v>
      </c>
      <c r="O38" s="41">
        <v>3.124084414905</v>
      </c>
      <c r="P38" s="40">
        <v>71.44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>
      <c r="A39" s="22" t="s">
        <v>67</v>
      </c>
      <c r="B39" s="65" t="s">
        <v>68</v>
      </c>
      <c r="C39" s="36"/>
      <c r="D39" s="67">
        <f>48.5-7-4.54</f>
        <v>36.96</v>
      </c>
      <c r="E39" s="36"/>
      <c r="F39" s="37">
        <v>44.69</v>
      </c>
      <c r="G39" s="36"/>
      <c r="H39" s="38">
        <v>44.692480000000003</v>
      </c>
      <c r="I39" s="53"/>
      <c r="J39" s="40">
        <v>35.195999999999998</v>
      </c>
      <c r="K39" s="40">
        <v>17.597999999999999</v>
      </c>
      <c r="L39" s="40">
        <v>17.597999999999999</v>
      </c>
      <c r="M39" s="41">
        <v>48.246291932159998</v>
      </c>
      <c r="N39" s="41">
        <v>24.123145966079999</v>
      </c>
      <c r="O39" s="41">
        <v>24.123145966079999</v>
      </c>
      <c r="P39" s="40">
        <v>153.60000000000002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>
      <c r="A40" s="22" t="s">
        <v>69</v>
      </c>
      <c r="B40" s="65" t="s">
        <v>70</v>
      </c>
      <c r="C40" s="36"/>
      <c r="D40" s="67">
        <f>69.26-2.96</f>
        <v>66.300000000000011</v>
      </c>
      <c r="E40" s="36"/>
      <c r="F40" s="37">
        <f>62.31+0.81</f>
        <v>63.120000000000005</v>
      </c>
      <c r="G40" s="36"/>
      <c r="H40" s="38">
        <f>80.579-7.968</f>
        <v>72.61099999999999</v>
      </c>
      <c r="I40" s="53"/>
      <c r="J40" s="40">
        <v>82</v>
      </c>
      <c r="K40" s="40">
        <v>41</v>
      </c>
      <c r="L40" s="40">
        <v>41</v>
      </c>
      <c r="M40" s="41">
        <v>78.384808886999977</v>
      </c>
      <c r="N40" s="41">
        <v>39.192404443499989</v>
      </c>
      <c r="O40" s="41">
        <v>39.192404443499989</v>
      </c>
      <c r="P40" s="40">
        <v>64.210000000000008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39.6">
      <c r="A41" s="22" t="s">
        <v>71</v>
      </c>
      <c r="B41" s="68" t="s">
        <v>72</v>
      </c>
      <c r="C41" s="36"/>
      <c r="D41" s="67">
        <f>5.28+142.8-5.3</f>
        <v>142.78</v>
      </c>
      <c r="E41" s="36"/>
      <c r="F41" s="37">
        <v>69.849999999999994</v>
      </c>
      <c r="G41" s="36"/>
      <c r="H41" s="38">
        <v>67.376000000000005</v>
      </c>
      <c r="I41" s="53"/>
      <c r="J41" s="40">
        <v>160</v>
      </c>
      <c r="K41" s="40">
        <v>80</v>
      </c>
      <c r="L41" s="40">
        <v>80</v>
      </c>
      <c r="M41" s="41">
        <v>72.733537391999988</v>
      </c>
      <c r="N41" s="41">
        <v>36.366768695999994</v>
      </c>
      <c r="O41" s="41">
        <v>36.366768695999994</v>
      </c>
      <c r="P41" s="40">
        <v>172.8</v>
      </c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>
      <c r="A42" s="22" t="s">
        <v>73</v>
      </c>
      <c r="B42" s="65" t="s">
        <v>74</v>
      </c>
      <c r="C42" s="36"/>
      <c r="D42" s="67">
        <v>5.3</v>
      </c>
      <c r="E42" s="36"/>
      <c r="F42" s="37">
        <v>5.58</v>
      </c>
      <c r="G42" s="56"/>
      <c r="H42" s="69">
        <f>0.972+1.893</f>
        <v>2.8650000000000002</v>
      </c>
      <c r="I42" s="53"/>
      <c r="J42" s="40">
        <v>6.65</v>
      </c>
      <c r="K42" s="40">
        <v>3.3250000000000002</v>
      </c>
      <c r="L42" s="40">
        <v>3.3250000000000002</v>
      </c>
      <c r="M42" s="41">
        <v>3.0928162049999997</v>
      </c>
      <c r="N42" s="41">
        <v>1.5464081024999998</v>
      </c>
      <c r="O42" s="41">
        <v>1.5464081024999998</v>
      </c>
      <c r="P42" s="40">
        <v>19.21</v>
      </c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>
      <c r="A43" s="22" t="s">
        <v>75</v>
      </c>
      <c r="B43" s="65" t="s">
        <v>76</v>
      </c>
      <c r="C43" s="36"/>
      <c r="D43" s="67">
        <v>48.5</v>
      </c>
      <c r="E43" s="36"/>
      <c r="F43" s="37"/>
      <c r="G43" s="56"/>
      <c r="H43" s="38"/>
      <c r="I43" s="53"/>
      <c r="J43" s="40" t="e">
        <v>#VALUE!</v>
      </c>
      <c r="K43" s="40" t="e">
        <v>#VALUE!</v>
      </c>
      <c r="L43" s="40" t="e">
        <v>#VALUE!</v>
      </c>
      <c r="M43" s="41">
        <v>0</v>
      </c>
      <c r="N43" s="41">
        <v>0</v>
      </c>
      <c r="O43" s="41">
        <v>0</v>
      </c>
      <c r="P43" s="40">
        <v>33.739999999999995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>
      <c r="A44" s="70" t="s">
        <v>77</v>
      </c>
      <c r="B44" s="65" t="s">
        <v>78</v>
      </c>
      <c r="C44" s="44"/>
      <c r="D44" s="67">
        <v>1.2</v>
      </c>
      <c r="E44" s="44"/>
      <c r="F44" s="39">
        <v>3.19</v>
      </c>
      <c r="G44" s="71"/>
      <c r="H44" s="58">
        <f>39.4*8.1%</f>
        <v>3.1913999999999998</v>
      </c>
      <c r="I44" s="53"/>
      <c r="J44" s="40" t="e">
        <v>#VALUE!</v>
      </c>
      <c r="K44" s="40" t="e">
        <v>#VALUE!</v>
      </c>
      <c r="L44" s="40" t="e">
        <v>#VALUE!</v>
      </c>
      <c r="M44" s="41">
        <v>3.4451705537999993</v>
      </c>
      <c r="N44" s="41">
        <v>1.7225852768999996</v>
      </c>
      <c r="O44" s="41">
        <v>1.7225852768999996</v>
      </c>
      <c r="P44" s="40">
        <v>0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>
      <c r="A45" s="22" t="s">
        <v>79</v>
      </c>
      <c r="B45" s="72" t="s">
        <v>80</v>
      </c>
      <c r="C45" s="36"/>
      <c r="D45" s="67">
        <v>7.5</v>
      </c>
      <c r="E45" s="36"/>
      <c r="F45" s="37">
        <v>16.61</v>
      </c>
      <c r="G45" s="56"/>
      <c r="H45" s="38">
        <f>7.968</f>
        <v>7.968</v>
      </c>
      <c r="I45" s="53"/>
      <c r="J45" s="40">
        <v>18</v>
      </c>
      <c r="K45" s="40">
        <v>9</v>
      </c>
      <c r="L45" s="40">
        <v>9</v>
      </c>
      <c r="M45" s="41">
        <v>8.6015914559999977</v>
      </c>
      <c r="N45" s="41">
        <v>4.3007957279999989</v>
      </c>
      <c r="O45" s="41">
        <v>4.3007957279999989</v>
      </c>
      <c r="P45" s="40">
        <v>3.82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>
      <c r="A46" s="22" t="s">
        <v>81</v>
      </c>
      <c r="B46" s="72" t="s">
        <v>82</v>
      </c>
      <c r="C46" s="36"/>
      <c r="D46" s="67">
        <f>3+3+1</f>
        <v>7</v>
      </c>
      <c r="E46" s="36"/>
      <c r="F46" s="37">
        <v>1.1200000000000001</v>
      </c>
      <c r="G46" s="56"/>
      <c r="H46" s="38">
        <v>0</v>
      </c>
      <c r="I46" s="53"/>
      <c r="J46" s="40">
        <v>9</v>
      </c>
      <c r="K46" s="40">
        <v>4.5</v>
      </c>
      <c r="L46" s="40">
        <v>4.5</v>
      </c>
      <c r="M46" s="41">
        <v>0</v>
      </c>
      <c r="N46" s="41">
        <v>0</v>
      </c>
      <c r="O46" s="41">
        <v>0</v>
      </c>
      <c r="P46" s="40">
        <v>1.97</v>
      </c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>
      <c r="A47" s="22" t="s">
        <v>83</v>
      </c>
      <c r="B47" s="72" t="s">
        <v>84</v>
      </c>
      <c r="C47" s="36"/>
      <c r="D47" s="67">
        <v>0.2</v>
      </c>
      <c r="E47" s="36"/>
      <c r="F47" s="37">
        <v>2.66</v>
      </c>
      <c r="G47" s="56"/>
      <c r="H47" s="38">
        <v>2.3947099999999999</v>
      </c>
      <c r="I47" s="53"/>
      <c r="J47" s="40">
        <v>4</v>
      </c>
      <c r="K47" s="40">
        <v>2</v>
      </c>
      <c r="L47" s="40">
        <v>2</v>
      </c>
      <c r="M47" s="41">
        <v>2.5851301550699994</v>
      </c>
      <c r="N47" s="41">
        <v>1.2925650775349997</v>
      </c>
      <c r="O47" s="41">
        <v>1.2925650775349997</v>
      </c>
      <c r="P47" s="40">
        <v>0.48</v>
      </c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14.4">
      <c r="A48" s="70" t="s">
        <v>85</v>
      </c>
      <c r="B48" s="73" t="s">
        <v>86</v>
      </c>
      <c r="C48" s="44"/>
      <c r="D48" s="67">
        <v>57</v>
      </c>
      <c r="E48" s="44"/>
      <c r="F48" s="39">
        <v>32.97</v>
      </c>
      <c r="G48" s="74"/>
      <c r="H48" s="75">
        <f>(407.014-50.8-1.85)*8.1%</f>
        <v>28.703484</v>
      </c>
      <c r="I48" s="53"/>
      <c r="J48" s="76">
        <v>68</v>
      </c>
      <c r="K48" s="76">
        <v>34</v>
      </c>
      <c r="L48" s="76">
        <v>34</v>
      </c>
      <c r="M48" s="41">
        <v>30.985898937227997</v>
      </c>
      <c r="N48" s="41">
        <v>15.492949468613999</v>
      </c>
      <c r="O48" s="41">
        <v>15.492949468613999</v>
      </c>
      <c r="P48" s="40">
        <v>145.1</v>
      </c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14.4">
      <c r="A49" s="22" t="s">
        <v>87</v>
      </c>
      <c r="B49" s="73" t="s">
        <v>88</v>
      </c>
      <c r="C49" s="44"/>
      <c r="D49" s="67">
        <v>46.6</v>
      </c>
      <c r="E49" s="44"/>
      <c r="F49" s="39">
        <v>9.9</v>
      </c>
      <c r="G49" s="56"/>
      <c r="H49" s="38">
        <f>6.125*5*8.1%+6.125</f>
        <v>8.6056249999999999</v>
      </c>
      <c r="I49" s="53"/>
      <c r="J49" s="40">
        <v>64.08</v>
      </c>
      <c r="K49" s="40">
        <v>32.04</v>
      </c>
      <c r="L49" s="40">
        <v>32.04</v>
      </c>
      <c r="M49" s="41">
        <v>9.2899184831249979</v>
      </c>
      <c r="N49" s="41">
        <v>4.644959241562499</v>
      </c>
      <c r="O49" s="41">
        <v>4.644959241562499</v>
      </c>
      <c r="P49" s="40">
        <v>26.92</v>
      </c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>
      <c r="A50" s="22" t="s">
        <v>89</v>
      </c>
      <c r="B50" s="65" t="s">
        <v>90</v>
      </c>
      <c r="C50" s="36"/>
      <c r="D50" s="67">
        <v>86.78</v>
      </c>
      <c r="E50" s="36"/>
      <c r="F50" s="37">
        <v>59.1</v>
      </c>
      <c r="G50" s="36"/>
      <c r="H50" s="38">
        <v>59.1</v>
      </c>
      <c r="I50" s="53"/>
      <c r="J50" s="40">
        <v>63</v>
      </c>
      <c r="K50" s="40">
        <v>31.5</v>
      </c>
      <c r="L50" s="40">
        <v>31.5</v>
      </c>
      <c r="M50" s="41">
        <v>63.799454699999991</v>
      </c>
      <c r="N50" s="41">
        <v>31.899727349999996</v>
      </c>
      <c r="O50" s="41">
        <v>31.899727349999996</v>
      </c>
      <c r="P50" s="40">
        <v>0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>
      <c r="A51" s="22" t="s">
        <v>91</v>
      </c>
      <c r="B51" s="65" t="s">
        <v>92</v>
      </c>
      <c r="C51" s="36"/>
      <c r="D51" s="67"/>
      <c r="E51" s="36"/>
      <c r="F51" s="37"/>
      <c r="G51" s="36"/>
      <c r="H51" s="38"/>
      <c r="I51" s="53"/>
      <c r="J51" s="40">
        <v>29.79</v>
      </c>
      <c r="K51" s="40">
        <v>14.15</v>
      </c>
      <c r="L51" s="40">
        <v>15.639999999999999</v>
      </c>
      <c r="M51" s="41">
        <v>0</v>
      </c>
      <c r="N51" s="41">
        <v>0</v>
      </c>
      <c r="O51" s="41">
        <v>0</v>
      </c>
      <c r="P51" s="40">
        <v>0</v>
      </c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>
      <c r="A52" s="22" t="s">
        <v>93</v>
      </c>
      <c r="B52" s="65" t="s">
        <v>94</v>
      </c>
      <c r="C52" s="36"/>
      <c r="D52" s="67"/>
      <c r="E52" s="36"/>
      <c r="F52" s="37">
        <v>324.01</v>
      </c>
      <c r="G52" s="56"/>
      <c r="H52" s="58">
        <v>0</v>
      </c>
      <c r="I52" s="53"/>
      <c r="J52" s="40">
        <v>0</v>
      </c>
      <c r="K52" s="40">
        <v>0</v>
      </c>
      <c r="L52" s="40">
        <v>0</v>
      </c>
      <c r="M52" s="41">
        <v>0</v>
      </c>
      <c r="N52" s="41">
        <v>0</v>
      </c>
      <c r="O52" s="41">
        <v>0</v>
      </c>
      <c r="P52" s="40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6.4">
      <c r="A53" s="22" t="s">
        <v>95</v>
      </c>
      <c r="B53" s="68" t="s">
        <v>96</v>
      </c>
      <c r="C53" s="36"/>
      <c r="D53" s="67">
        <f>7.32+83.52</f>
        <v>90.84</v>
      </c>
      <c r="E53" s="36"/>
      <c r="F53" s="37">
        <v>127.54</v>
      </c>
      <c r="G53" s="36"/>
      <c r="H53" s="58">
        <f>83.4+(4.655+6.484)*8.1%+(5*1500*12*8.1%)/1000</f>
        <v>91.592259000000013</v>
      </c>
      <c r="I53" s="53"/>
      <c r="J53" s="40">
        <v>138</v>
      </c>
      <c r="K53" s="40">
        <v>69</v>
      </c>
      <c r="L53" s="40">
        <v>69</v>
      </c>
      <c r="M53" s="41">
        <v>98.87540065890299</v>
      </c>
      <c r="N53" s="41">
        <v>49.437700329451495</v>
      </c>
      <c r="O53" s="41">
        <v>49.437700329451495</v>
      </c>
      <c r="P53" s="40">
        <v>173.74</v>
      </c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27" customHeight="1">
      <c r="A54" s="22" t="s">
        <v>97</v>
      </c>
      <c r="B54" s="68" t="s">
        <v>98</v>
      </c>
      <c r="C54" s="36"/>
      <c r="D54" s="67">
        <v>726.68</v>
      </c>
      <c r="E54" s="36"/>
      <c r="F54" s="37">
        <f>538.68+0.71+23.74</f>
        <v>563.13</v>
      </c>
      <c r="G54" s="36"/>
      <c r="H54" s="77">
        <v>75.813270000000003</v>
      </c>
      <c r="I54" s="53"/>
      <c r="J54" s="40">
        <v>590</v>
      </c>
      <c r="K54" s="40">
        <v>295</v>
      </c>
      <c r="L54" s="40">
        <v>295</v>
      </c>
      <c r="M54" s="41">
        <v>81.841713790589992</v>
      </c>
      <c r="N54" s="41">
        <v>40.920856895294996</v>
      </c>
      <c r="O54" s="41">
        <v>40.920856895294996</v>
      </c>
      <c r="P54" s="40">
        <v>145.07</v>
      </c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>
      <c r="A55" s="22" t="s">
        <v>99</v>
      </c>
      <c r="B55" s="65" t="s">
        <v>100</v>
      </c>
      <c r="C55" s="36"/>
      <c r="D55" s="56"/>
      <c r="E55" s="36"/>
      <c r="F55" s="37">
        <v>95.6</v>
      </c>
      <c r="G55" s="36"/>
      <c r="H55" s="58">
        <v>95.6</v>
      </c>
      <c r="I55" s="53"/>
      <c r="J55" s="40">
        <v>105</v>
      </c>
      <c r="K55" s="40">
        <v>52.5</v>
      </c>
      <c r="L55" s="40">
        <v>52.5</v>
      </c>
      <c r="M55" s="41">
        <v>103.20182519999999</v>
      </c>
      <c r="N55" s="41">
        <v>51.600912599999994</v>
      </c>
      <c r="O55" s="41">
        <v>51.600912599999994</v>
      </c>
      <c r="P55" s="40">
        <v>95.4</v>
      </c>
    </row>
    <row r="56" spans="1:27" ht="26.4">
      <c r="A56" s="22" t="s">
        <v>101</v>
      </c>
      <c r="B56" s="68" t="s">
        <v>102</v>
      </c>
      <c r="C56" s="36"/>
      <c r="D56" s="56"/>
      <c r="E56" s="36"/>
      <c r="F56" s="37">
        <v>48</v>
      </c>
      <c r="G56" s="36"/>
      <c r="H56" s="58">
        <f>F56</f>
        <v>48</v>
      </c>
      <c r="I56" s="53"/>
      <c r="J56" s="40">
        <v>48</v>
      </c>
      <c r="K56" s="40">
        <v>24</v>
      </c>
      <c r="L56" s="40">
        <v>24</v>
      </c>
      <c r="M56" s="41">
        <v>51.816815999999996</v>
      </c>
      <c r="N56" s="41">
        <v>25.908407999999998</v>
      </c>
      <c r="O56" s="41">
        <v>25.908407999999998</v>
      </c>
      <c r="P56" s="40">
        <v>49.47</v>
      </c>
    </row>
    <row r="57" spans="1:27">
      <c r="A57" s="22" t="s">
        <v>103</v>
      </c>
      <c r="B57" s="68" t="s">
        <v>104</v>
      </c>
      <c r="C57" s="36"/>
      <c r="D57" s="56"/>
      <c r="E57" s="36"/>
      <c r="F57" s="37"/>
      <c r="G57" s="36"/>
      <c r="H57" s="38"/>
      <c r="I57" s="38"/>
      <c r="J57" s="40">
        <v>83.36</v>
      </c>
      <c r="K57" s="40">
        <v>41.68</v>
      </c>
      <c r="L57" s="40">
        <v>41.68</v>
      </c>
      <c r="M57" s="41">
        <v>0</v>
      </c>
      <c r="N57" s="41">
        <v>0</v>
      </c>
      <c r="O57" s="41">
        <v>0</v>
      </c>
      <c r="P57" s="40">
        <v>0</v>
      </c>
    </row>
    <row r="58" spans="1:27" s="85" customFormat="1" ht="24.75" customHeight="1">
      <c r="A58" s="78" t="s">
        <v>105</v>
      </c>
      <c r="B58" s="79" t="s">
        <v>106</v>
      </c>
      <c r="C58" s="80">
        <f>'[1]1.15'!$O$38</f>
        <v>36075.804353479602</v>
      </c>
      <c r="D58" s="81">
        <f>'[2]1.15.1'!D58+'[2]1.15.2 '!D58</f>
        <v>35034.24644896129</v>
      </c>
      <c r="E58" s="80">
        <f>'[2]1.15.1'!E58+'[2]1.15.2 '!E58</f>
        <v>38046.158000000003</v>
      </c>
      <c r="F58" s="81">
        <f>F8+F10+F12+F17+F22+F24+F25</f>
        <v>38560.386542352404</v>
      </c>
      <c r="G58" s="82"/>
      <c r="H58" s="83"/>
      <c r="I58" s="83"/>
      <c r="J58" s="84" t="e">
        <v>#VALUE!</v>
      </c>
      <c r="K58" s="84" t="e">
        <v>#VALUE!</v>
      </c>
      <c r="L58" s="84" t="e">
        <v>#VALUE!</v>
      </c>
      <c r="M58" s="33">
        <v>35297.684000000001</v>
      </c>
      <c r="N58" s="33">
        <v>18972.123563997939</v>
      </c>
      <c r="O58" s="33">
        <v>16325.560436002062</v>
      </c>
      <c r="P58" s="84">
        <v>39544.035592125685</v>
      </c>
    </row>
    <row r="59" spans="1:27" ht="15" customHeight="1">
      <c r="A59" s="22"/>
      <c r="B59" s="23" t="s">
        <v>21</v>
      </c>
      <c r="C59" s="36"/>
      <c r="D59" s="36">
        <f>D9+D11</f>
        <v>3282.0450000000001</v>
      </c>
      <c r="E59" s="36">
        <f t="shared" ref="E59:F59" si="1">E9+E11</f>
        <v>2310</v>
      </c>
      <c r="F59" s="36">
        <f t="shared" si="1"/>
        <v>1361.21</v>
      </c>
      <c r="G59" s="36"/>
      <c r="H59" s="38"/>
      <c r="I59" s="38"/>
      <c r="J59" s="21"/>
      <c r="K59" s="21"/>
      <c r="L59" s="21"/>
      <c r="M59" s="41">
        <v>1823.0430718782791</v>
      </c>
      <c r="N59" s="41">
        <v>1712.035110258948</v>
      </c>
      <c r="O59" s="41">
        <v>111.00796161933113</v>
      </c>
      <c r="P59" s="86">
        <v>1088.33</v>
      </c>
    </row>
    <row r="60" spans="1:27">
      <c r="A60" s="87" t="s">
        <v>107</v>
      </c>
      <c r="B60" s="88" t="s">
        <v>108</v>
      </c>
      <c r="C60" s="89">
        <f>'[1]1.15'!$O$40</f>
        <v>1492.250349052707</v>
      </c>
      <c r="D60" s="89"/>
      <c r="E60" s="90">
        <f>'[2]1.15.2 '!E60+'[2]1.15.1'!E60</f>
        <v>1432</v>
      </c>
      <c r="F60" s="91">
        <f>'[2]1.15.1'!F60+'[2]1.15.2 '!F60</f>
        <v>0</v>
      </c>
      <c r="G60" s="91"/>
      <c r="H60" s="92"/>
      <c r="I60" s="92"/>
      <c r="J60" s="93"/>
      <c r="K60" s="93"/>
      <c r="L60" s="93"/>
      <c r="M60" s="35">
        <v>863.16899999999998</v>
      </c>
      <c r="N60" s="35">
        <v>0</v>
      </c>
      <c r="O60" s="35">
        <v>863.16899999999998</v>
      </c>
      <c r="P60" s="94">
        <v>5664.6</v>
      </c>
    </row>
    <row r="61" spans="1:27" ht="26.4">
      <c r="A61" s="95" t="s">
        <v>109</v>
      </c>
      <c r="B61" s="88" t="s">
        <v>110</v>
      </c>
      <c r="C61" s="89">
        <f>'[1]1.15'!$O$41</f>
        <v>4698.6733824501298</v>
      </c>
      <c r="D61" s="89"/>
      <c r="E61" s="90">
        <f>'[2]1.15.1'!E61+'[2]1.15.2 '!E61</f>
        <v>2868</v>
      </c>
      <c r="F61" s="91">
        <f>'[2]1.15.1'!F61+'[2]1.15.2 '!F61</f>
        <v>0</v>
      </c>
      <c r="G61" s="91"/>
      <c r="H61" s="92"/>
      <c r="I61" s="92"/>
      <c r="J61" s="96"/>
      <c r="K61" s="93"/>
      <c r="L61" s="93"/>
      <c r="M61" s="35">
        <v>8885.0519999999997</v>
      </c>
      <c r="N61" s="35">
        <v>4548.0850097292378</v>
      </c>
      <c r="O61" s="35">
        <v>4336.9669902707619</v>
      </c>
      <c r="P61" s="97"/>
    </row>
    <row r="62" spans="1:27" ht="26.4">
      <c r="A62" s="26" t="s">
        <v>111</v>
      </c>
      <c r="B62" s="27" t="s">
        <v>112</v>
      </c>
      <c r="C62" s="29">
        <f>'[1]1.15'!$O$42</f>
        <v>32869.381320082182</v>
      </c>
      <c r="D62" s="29">
        <f>D58</f>
        <v>35034.24644896129</v>
      </c>
      <c r="E62" s="42">
        <f>E58+E60-E61</f>
        <v>36610.158000000003</v>
      </c>
      <c r="F62" s="42">
        <f>F58+F60-F61</f>
        <v>38560.386542352404</v>
      </c>
      <c r="G62" s="42"/>
      <c r="H62" s="30"/>
      <c r="I62" s="30"/>
      <c r="J62" s="32" t="e">
        <v>#VALUE!</v>
      </c>
      <c r="K62" s="32" t="e">
        <v>#VALUE!</v>
      </c>
      <c r="L62" s="32" t="e">
        <v>#VALUE!</v>
      </c>
      <c r="M62" s="35">
        <v>27275.801000000003</v>
      </c>
      <c r="N62" s="35">
        <v>14424.0385542687</v>
      </c>
      <c r="O62" s="35">
        <v>12851.762445731303</v>
      </c>
      <c r="P62" s="98">
        <v>45208.635592125684</v>
      </c>
    </row>
    <row r="63" spans="1:27" hidden="1">
      <c r="A63" s="26"/>
      <c r="B63" s="27" t="s">
        <v>113</v>
      </c>
      <c r="C63" s="28"/>
      <c r="D63" s="28"/>
      <c r="E63" s="29"/>
      <c r="F63" s="32"/>
      <c r="G63" s="32"/>
      <c r="H63" s="32"/>
      <c r="I63" s="99"/>
      <c r="J63" s="50"/>
      <c r="K63" s="50"/>
      <c r="L63" s="50"/>
      <c r="M63" s="35"/>
      <c r="N63" s="35"/>
      <c r="O63" s="35"/>
      <c r="P63" s="50"/>
    </row>
    <row r="64" spans="1:27" hidden="1">
      <c r="A64" s="26" t="s">
        <v>114</v>
      </c>
      <c r="B64" s="100" t="s">
        <v>115</v>
      </c>
      <c r="C64" s="28"/>
      <c r="D64" s="28"/>
      <c r="E64" s="29"/>
      <c r="F64" s="32"/>
      <c r="G64" s="32"/>
      <c r="H64" s="32"/>
      <c r="I64" s="99"/>
      <c r="J64" s="50"/>
      <c r="K64" s="50"/>
      <c r="L64" s="50"/>
      <c r="M64" s="35"/>
      <c r="N64" s="35"/>
      <c r="O64" s="35"/>
      <c r="P64" s="50"/>
    </row>
    <row r="65" spans="1:16" hidden="1">
      <c r="A65" s="26" t="s">
        <v>116</v>
      </c>
      <c r="B65" s="27" t="s">
        <v>117</v>
      </c>
      <c r="C65" s="28">
        <f>'[2]1.15.1'!C65</f>
        <v>29635</v>
      </c>
      <c r="D65" s="28">
        <f>'[2]1.15.1'!D65</f>
        <v>32433.311487743998</v>
      </c>
      <c r="E65" s="28"/>
      <c r="F65" s="28"/>
      <c r="G65" s="28"/>
      <c r="H65" s="28"/>
      <c r="I65" s="30"/>
      <c r="J65" s="50"/>
      <c r="K65" s="50"/>
      <c r="L65" s="50"/>
      <c r="M65" s="35"/>
      <c r="N65" s="35"/>
      <c r="O65" s="35"/>
      <c r="P65" s="50"/>
    </row>
    <row r="66" spans="1:16" hidden="1">
      <c r="A66" s="26" t="s">
        <v>118</v>
      </c>
      <c r="B66" s="27" t="s">
        <v>119</v>
      </c>
      <c r="C66" s="50"/>
      <c r="D66" s="50"/>
      <c r="E66" s="29"/>
      <c r="F66" s="32"/>
      <c r="G66" s="32"/>
      <c r="H66" s="32"/>
      <c r="I66" s="99"/>
      <c r="J66" s="50"/>
      <c r="K66" s="50"/>
      <c r="L66" s="50"/>
      <c r="M66" s="35"/>
      <c r="N66" s="35"/>
      <c r="O66" s="35"/>
      <c r="P66" s="50"/>
    </row>
    <row r="67" spans="1:16" hidden="1">
      <c r="A67" s="26" t="s">
        <v>120</v>
      </c>
      <c r="B67" s="27" t="s">
        <v>121</v>
      </c>
      <c r="C67" s="42">
        <f>'[2]1.15.3'!C67</f>
        <v>0</v>
      </c>
      <c r="D67" s="42">
        <f>'[2]1.15.2 '!D67</f>
        <v>2600.9349612172905</v>
      </c>
      <c r="E67" s="42"/>
      <c r="F67" s="101"/>
      <c r="G67" s="101"/>
      <c r="H67" s="101"/>
      <c r="I67" s="30"/>
      <c r="J67" s="50"/>
      <c r="K67" s="50"/>
      <c r="L67" s="50"/>
      <c r="M67" s="35"/>
      <c r="N67" s="35"/>
      <c r="O67" s="35"/>
      <c r="P67" s="50"/>
    </row>
    <row r="68" spans="1:16" hidden="1">
      <c r="A68" s="26" t="s">
        <v>122</v>
      </c>
      <c r="B68" s="100" t="s">
        <v>123</v>
      </c>
      <c r="C68" s="101"/>
      <c r="D68" s="101"/>
      <c r="E68" s="29"/>
      <c r="F68" s="32"/>
      <c r="G68" s="32"/>
      <c r="H68" s="32"/>
      <c r="I68" s="99"/>
      <c r="J68" s="50"/>
      <c r="K68" s="50"/>
      <c r="L68" s="50"/>
      <c r="M68" s="35"/>
      <c r="N68" s="35"/>
      <c r="O68" s="35"/>
      <c r="P68" s="50"/>
    </row>
    <row r="69" spans="1:16" hidden="1">
      <c r="A69" s="26" t="s">
        <v>124</v>
      </c>
      <c r="B69" s="27" t="s">
        <v>125</v>
      </c>
      <c r="C69" s="101"/>
      <c r="D69" s="101"/>
      <c r="E69" s="29"/>
      <c r="F69" s="32"/>
      <c r="G69" s="32"/>
      <c r="H69" s="32"/>
      <c r="I69" s="99"/>
      <c r="J69" s="50"/>
      <c r="K69" s="50"/>
      <c r="L69" s="50"/>
      <c r="M69" s="35"/>
      <c r="N69" s="35"/>
      <c r="O69" s="35"/>
      <c r="P69" s="50"/>
    </row>
    <row r="70" spans="1:16" hidden="1">
      <c r="A70" s="26" t="s">
        <v>126</v>
      </c>
      <c r="B70" s="27" t="s">
        <v>127</v>
      </c>
      <c r="C70" s="101"/>
      <c r="D70" s="101"/>
      <c r="E70" s="29"/>
      <c r="F70" s="32"/>
      <c r="G70" s="32"/>
      <c r="H70" s="32"/>
      <c r="I70" s="99"/>
      <c r="J70" s="50"/>
      <c r="K70" s="50"/>
      <c r="L70" s="50"/>
      <c r="M70" s="35"/>
      <c r="N70" s="35"/>
      <c r="O70" s="35"/>
      <c r="P70" s="50"/>
    </row>
    <row r="71" spans="1:16" hidden="1">
      <c r="A71" s="26" t="s">
        <v>128</v>
      </c>
      <c r="B71" s="102" t="s">
        <v>129</v>
      </c>
      <c r="C71" s="101"/>
      <c r="D71" s="101"/>
      <c r="E71" s="29"/>
      <c r="F71" s="32"/>
      <c r="G71" s="32"/>
      <c r="H71" s="32"/>
      <c r="I71" s="99"/>
      <c r="J71" s="50"/>
      <c r="K71" s="50"/>
      <c r="L71" s="50"/>
      <c r="M71" s="35"/>
      <c r="N71" s="35"/>
      <c r="O71" s="35"/>
      <c r="P71" s="50"/>
    </row>
    <row r="72" spans="1:16" hidden="1">
      <c r="A72" s="26" t="s">
        <v>130</v>
      </c>
      <c r="B72" s="100" t="s">
        <v>131</v>
      </c>
      <c r="C72" s="101"/>
      <c r="D72" s="101"/>
      <c r="E72" s="29"/>
      <c r="F72" s="32"/>
      <c r="G72" s="32"/>
      <c r="H72" s="32"/>
      <c r="I72" s="99"/>
      <c r="J72" s="50"/>
      <c r="K72" s="50"/>
      <c r="L72" s="50"/>
      <c r="M72" s="35"/>
      <c r="N72" s="35"/>
      <c r="O72" s="35"/>
      <c r="P72" s="50"/>
    </row>
    <row r="73" spans="1:16">
      <c r="A73" s="26" t="s">
        <v>132</v>
      </c>
      <c r="B73" s="100" t="s">
        <v>133</v>
      </c>
      <c r="C73" s="28">
        <f>'[1]1.15'!$O$53</f>
        <v>200.71022400000004</v>
      </c>
      <c r="D73" s="28">
        <v>2941.13</v>
      </c>
      <c r="E73" s="28">
        <f>'[2]1.15.1'!E73+'[2]1.15.2 '!E73</f>
        <v>0</v>
      </c>
      <c r="F73" s="28">
        <v>460</v>
      </c>
      <c r="G73" s="28"/>
      <c r="H73" s="30">
        <v>0</v>
      </c>
      <c r="I73" s="30"/>
      <c r="J73" s="103">
        <v>178.3777290331644</v>
      </c>
      <c r="K73" s="32">
        <v>89.1888645165822</v>
      </c>
      <c r="L73" s="32">
        <v>89.1888645165822</v>
      </c>
      <c r="M73" s="35">
        <v>176.20628323661998</v>
      </c>
      <c r="N73" s="35">
        <v>88.103141618309991</v>
      </c>
      <c r="O73" s="35">
        <v>88.103141618309991</v>
      </c>
      <c r="P73" s="32">
        <v>0</v>
      </c>
    </row>
    <row r="74" spans="1:16">
      <c r="A74" s="26" t="s">
        <v>134</v>
      </c>
      <c r="B74" s="100" t="s">
        <v>135</v>
      </c>
      <c r="C74" s="28">
        <f t="shared" ref="C74:F74" si="2">C62+C73</f>
        <v>33070.091544082185</v>
      </c>
      <c r="D74" s="28">
        <f>D62+D73</f>
        <v>37975.376448961288</v>
      </c>
      <c r="E74" s="28">
        <f t="shared" si="2"/>
        <v>36610.158000000003</v>
      </c>
      <c r="F74" s="28">
        <f t="shared" si="2"/>
        <v>39020.386542352404</v>
      </c>
      <c r="G74" s="28"/>
      <c r="H74" s="28"/>
      <c r="I74" s="30"/>
      <c r="J74" s="28" t="e">
        <v>#VALUE!</v>
      </c>
      <c r="K74" s="29" t="e">
        <v>#VALUE!</v>
      </c>
      <c r="L74" s="28" t="e">
        <v>#VALUE!</v>
      </c>
      <c r="M74" s="59">
        <v>27452.007283236624</v>
      </c>
      <c r="N74" s="59">
        <v>14512.14169588701</v>
      </c>
      <c r="O74" s="59">
        <v>12939.865587349614</v>
      </c>
      <c r="P74" s="104">
        <v>45208.635592125684</v>
      </c>
    </row>
    <row r="75" spans="1:16">
      <c r="A75" s="26" t="s">
        <v>136</v>
      </c>
      <c r="B75" s="100" t="s">
        <v>137</v>
      </c>
      <c r="C75" s="28"/>
      <c r="D75" s="28"/>
      <c r="E75" s="28"/>
      <c r="F75" s="28"/>
      <c r="G75" s="28"/>
      <c r="H75" s="28"/>
      <c r="I75" s="30"/>
      <c r="J75" s="32"/>
      <c r="K75" s="50">
        <v>-8803.31</v>
      </c>
      <c r="L75" s="50">
        <v>8803.31</v>
      </c>
      <c r="M75" s="35"/>
      <c r="N75" s="35"/>
      <c r="O75" s="35"/>
      <c r="P75" s="50"/>
    </row>
    <row r="76" spans="1:16">
      <c r="A76" s="26" t="s">
        <v>138</v>
      </c>
      <c r="B76" s="100" t="s">
        <v>139</v>
      </c>
      <c r="C76" s="105">
        <f>'[2]1.2.2.'!E19</f>
        <v>1.032</v>
      </c>
      <c r="D76" s="105">
        <f>'[2]1.2.2.'!F17</f>
        <v>1.1637500000000001</v>
      </c>
      <c r="E76" s="105">
        <v>1.0649999999999999</v>
      </c>
      <c r="F76" s="105">
        <f>'[2]1.2.2.'!H19</f>
        <v>1.1175030000000001</v>
      </c>
      <c r="G76" s="105"/>
      <c r="H76" s="105"/>
      <c r="I76" s="30"/>
      <c r="J76" s="105">
        <v>1.1093002000000001</v>
      </c>
      <c r="K76" s="105">
        <v>0.58407209999999998</v>
      </c>
      <c r="L76" s="105">
        <v>0.52522809999999998</v>
      </c>
      <c r="M76" s="59">
        <v>1.1093001820000001</v>
      </c>
      <c r="N76" s="59">
        <v>0.586416944</v>
      </c>
      <c r="O76" s="59">
        <v>0.52288323800000003</v>
      </c>
      <c r="P76" s="105">
        <v>1.2099869999999999</v>
      </c>
    </row>
    <row r="77" spans="1:16">
      <c r="A77" s="26" t="s">
        <v>140</v>
      </c>
      <c r="B77" s="100" t="s">
        <v>141</v>
      </c>
      <c r="C77" s="105">
        <f>C74/C76/1000</f>
        <v>32.044662348916845</v>
      </c>
      <c r="D77" s="105">
        <f>D74/D76/1000</f>
        <v>32.631902426604753</v>
      </c>
      <c r="E77" s="105">
        <v>34.390999999999998</v>
      </c>
      <c r="F77" s="106">
        <f>F74/F76/1000</f>
        <v>34.917478111783502</v>
      </c>
      <c r="G77" s="106"/>
      <c r="H77" s="106"/>
      <c r="I77" s="99"/>
      <c r="J77" s="105" t="e">
        <v>#VALUE!</v>
      </c>
      <c r="K77" s="105" t="e">
        <v>#VALUE!</v>
      </c>
      <c r="L77" s="105" t="e">
        <v>#VALUE!</v>
      </c>
      <c r="M77" s="59">
        <v>24.747140340085711</v>
      </c>
      <c r="N77" s="59">
        <v>24.74713912067147</v>
      </c>
      <c r="O77" s="59">
        <v>24.7471417076667</v>
      </c>
      <c r="P77" s="104">
        <v>37.362910173518962</v>
      </c>
    </row>
    <row r="78" spans="1:16">
      <c r="A78" s="107"/>
      <c r="B78" s="108"/>
      <c r="C78" s="109"/>
      <c r="D78" s="109"/>
      <c r="E78" s="110"/>
      <c r="F78" s="11"/>
      <c r="G78" s="11"/>
      <c r="H78" s="11"/>
      <c r="I78" s="11"/>
    </row>
    <row r="79" spans="1:16">
      <c r="A79" s="107"/>
      <c r="B79" s="108"/>
      <c r="C79" s="112"/>
      <c r="D79" s="112"/>
      <c r="J79" s="113"/>
      <c r="M79" s="114"/>
    </row>
    <row r="80" spans="1:16">
      <c r="A80" s="107"/>
      <c r="B80" s="115"/>
      <c r="C80" s="115"/>
      <c r="D80" s="110"/>
    </row>
    <row r="81" spans="1:16" ht="15" customHeight="1">
      <c r="B81" s="116" t="s">
        <v>142</v>
      </c>
      <c r="E81" s="117"/>
      <c r="F81" s="117"/>
      <c r="G81" s="117"/>
      <c r="H81" s="117"/>
      <c r="I81" s="117"/>
      <c r="J81" s="117" t="s">
        <v>143</v>
      </c>
      <c r="K81" s="118"/>
      <c r="L81" s="117" t="s">
        <v>144</v>
      </c>
      <c r="M81" s="119"/>
      <c r="N81" s="6"/>
    </row>
    <row r="82" spans="1:16" ht="15" customHeight="1">
      <c r="D82" s="113"/>
      <c r="N82" s="120"/>
    </row>
    <row r="83" spans="1:16" s="123" customFormat="1" ht="15" customHeight="1">
      <c r="A83" s="121"/>
      <c r="B83" s="122"/>
      <c r="E83" s="1"/>
      <c r="F83" s="11"/>
      <c r="G83" s="124"/>
      <c r="H83" s="124"/>
      <c r="I83" s="124"/>
      <c r="M83" s="125"/>
      <c r="N83" s="111"/>
      <c r="O83" s="126"/>
    </row>
    <row r="84" spans="1:16" ht="15.75" customHeight="1">
      <c r="A84" s="127"/>
      <c r="B84" s="127"/>
      <c r="F84" s="11"/>
      <c r="I84" s="128"/>
      <c r="M84" s="111"/>
      <c r="N84" s="111"/>
      <c r="O84" s="113"/>
      <c r="P84" s="113"/>
    </row>
    <row r="85" spans="1:16">
      <c r="F85" s="111"/>
      <c r="G85" s="129"/>
      <c r="H85" s="129"/>
      <c r="I85" s="130"/>
      <c r="K85" s="6"/>
    </row>
    <row r="86" spans="1:16">
      <c r="F86" s="11"/>
      <c r="G86" s="131"/>
      <c r="H86" s="131"/>
      <c r="I86" s="132"/>
    </row>
    <row r="87" spans="1:16">
      <c r="F87" s="129"/>
      <c r="G87" s="131"/>
      <c r="H87" s="131"/>
      <c r="I87" s="132"/>
      <c r="N87" s="113"/>
    </row>
    <row r="88" spans="1:16" ht="13.8">
      <c r="F88" s="133"/>
      <c r="G88" s="134"/>
      <c r="H88" s="134"/>
      <c r="I88" s="130"/>
    </row>
    <row r="89" spans="1:16">
      <c r="F89" s="135"/>
      <c r="G89" s="135"/>
      <c r="H89" s="135"/>
      <c r="I89" s="136"/>
    </row>
    <row r="90" spans="1:16">
      <c r="E90" s="137"/>
      <c r="F90" s="135"/>
      <c r="G90" s="135"/>
      <c r="H90" s="135"/>
      <c r="I90" s="136"/>
    </row>
    <row r="91" spans="1:16">
      <c r="E91" s="138"/>
      <c r="F91" s="139"/>
      <c r="G91" s="139"/>
      <c r="H91" s="139"/>
      <c r="I91" s="140"/>
      <c r="J91" s="120"/>
      <c r="M91" s="6"/>
    </row>
    <row r="92" spans="1:16" ht="15.6">
      <c r="E92" s="138"/>
      <c r="F92" s="139"/>
      <c r="G92" s="139"/>
      <c r="H92" s="139"/>
      <c r="I92" s="140"/>
      <c r="J92" s="120"/>
      <c r="K92" s="141"/>
      <c r="L92" s="142"/>
    </row>
    <row r="93" spans="1:16">
      <c r="E93" s="143"/>
      <c r="F93" s="144"/>
      <c r="G93" s="144"/>
      <c r="H93" s="144"/>
      <c r="I93" s="144"/>
    </row>
    <row r="94" spans="1:16">
      <c r="E94" s="138"/>
      <c r="F94" s="138"/>
      <c r="G94" s="138"/>
      <c r="H94" s="138"/>
      <c r="I94" s="138"/>
      <c r="K94" s="145"/>
    </row>
    <row r="95" spans="1:16">
      <c r="E95" s="138"/>
      <c r="F95" s="139"/>
      <c r="G95" s="139"/>
      <c r="H95" s="139"/>
      <c r="I95" s="139"/>
      <c r="K95" s="120"/>
    </row>
    <row r="96" spans="1:16">
      <c r="E96" s="138"/>
      <c r="F96" s="139"/>
      <c r="G96" s="139"/>
      <c r="H96" s="139"/>
      <c r="I96" s="139"/>
    </row>
    <row r="97" spans="5:9">
      <c r="E97" s="138"/>
      <c r="F97" s="138"/>
      <c r="G97" s="138"/>
      <c r="H97" s="138"/>
      <c r="I97" s="138"/>
    </row>
    <row r="98" spans="5:9">
      <c r="E98" s="138"/>
      <c r="F98" s="138"/>
      <c r="G98" s="138"/>
      <c r="H98" s="138"/>
      <c r="I98" s="138"/>
    </row>
    <row r="99" spans="5:9">
      <c r="E99" s="146"/>
      <c r="F99" s="146"/>
      <c r="G99" s="146"/>
      <c r="H99" s="146"/>
      <c r="I99" s="146"/>
    </row>
    <row r="100" spans="5:9">
      <c r="E100" s="139"/>
      <c r="F100" s="146"/>
      <c r="G100" s="146"/>
      <c r="H100" s="146"/>
      <c r="I100" s="146"/>
    </row>
    <row r="101" spans="5:9">
      <c r="E101" s="139"/>
      <c r="F101" s="139"/>
      <c r="G101" s="139"/>
      <c r="H101" s="139"/>
      <c r="I101" s="139"/>
    </row>
    <row r="102" spans="5:9">
      <c r="E102" s="139"/>
      <c r="F102" s="139"/>
      <c r="G102" s="139"/>
      <c r="H102" s="139"/>
      <c r="I102" s="139"/>
    </row>
  </sheetData>
  <mergeCells count="2">
    <mergeCell ref="A3:B3"/>
    <mergeCell ref="B80:C80"/>
  </mergeCells>
  <pageMargins left="0.98425196850393704" right="0.39370078740157483" top="0.19685039370078741" bottom="0.19685039370078741" header="0" footer="0"/>
  <pageSetup paperSize="9" scale="80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1.15</vt:lpstr>
      <vt:lpstr>Лист1</vt:lpstr>
      <vt:lpstr>Лист2</vt:lpstr>
      <vt:lpstr>Лист3</vt:lpstr>
      <vt:lpstr>'1.15'!Заголовки_для_печати</vt:lpstr>
      <vt:lpstr>'1.15'!Область_печати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2018-04-14T01:34:09Z</dcterms:modified>
</cp:coreProperties>
</file>