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 activeTab="1"/>
  </bookViews>
  <sheets>
    <sheet name="Ф ЭЭ  2014" sheetId="6" r:id="rId1"/>
    <sheet name="Исполнение сметы  затрат" sheetId="4" r:id="rId2"/>
    <sheet name="Б ЭЭ 1.2.1." sheetId="5" r:id="rId3"/>
    <sheet name="Лист1" sheetId="1" r:id="rId4"/>
    <sheet name="Лист2" sheetId="2" r:id="rId5"/>
    <sheet name="Лист3" sheetId="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1">#REF!</definedName>
    <definedName name="\a">#REF!</definedName>
    <definedName name="\m" localSheetId="1">#REF!</definedName>
    <definedName name="\m">#REF!</definedName>
    <definedName name="\n" localSheetId="1">#REF!</definedName>
    <definedName name="\n">#REF!</definedName>
    <definedName name="\o" localSheetId="1">#REF!</definedName>
    <definedName name="\o">#REF!</definedName>
    <definedName name="_SP1" localSheetId="1">[1]FES!#REF!</definedName>
    <definedName name="_SP1">[1]FES!#REF!</definedName>
    <definedName name="_SP10" localSheetId="1">[1]FES!#REF!</definedName>
    <definedName name="_SP10">[1]FES!#REF!</definedName>
    <definedName name="_SP11" localSheetId="1">[1]FES!#REF!</definedName>
    <definedName name="_SP11">[1]FES!#REF!</definedName>
    <definedName name="_SP12" localSheetId="1">[1]FES!#REF!</definedName>
    <definedName name="_SP12">[1]FES!#REF!</definedName>
    <definedName name="_SP13" localSheetId="1">[1]FES!#REF!</definedName>
    <definedName name="_SP13">[1]FES!#REF!</definedName>
    <definedName name="_SP14" localSheetId="1">[1]FES!#REF!</definedName>
    <definedName name="_SP14">[1]FES!#REF!</definedName>
    <definedName name="_SP15" localSheetId="1">[1]FES!#REF!</definedName>
    <definedName name="_SP15">[1]FES!#REF!</definedName>
    <definedName name="_SP16" localSheetId="1">[1]FES!#REF!</definedName>
    <definedName name="_SP16">[1]FES!#REF!</definedName>
    <definedName name="_SP17" localSheetId="1">[1]FES!#REF!</definedName>
    <definedName name="_SP17">[1]FES!#REF!</definedName>
    <definedName name="_SP18" localSheetId="1">[1]FES!#REF!</definedName>
    <definedName name="_SP18">[1]FES!#REF!</definedName>
    <definedName name="_SP19" localSheetId="1">[1]FES!#REF!</definedName>
    <definedName name="_SP19">[1]FES!#REF!</definedName>
    <definedName name="_SP2" localSheetId="1">[1]FES!#REF!</definedName>
    <definedName name="_SP2">[1]FES!#REF!</definedName>
    <definedName name="_SP20" localSheetId="1">[1]FES!#REF!</definedName>
    <definedName name="_SP20">[1]FES!#REF!</definedName>
    <definedName name="_SP3" localSheetId="1">[1]FES!#REF!</definedName>
    <definedName name="_SP3">[1]FES!#REF!</definedName>
    <definedName name="_SP4" localSheetId="1">[1]FES!#REF!</definedName>
    <definedName name="_SP4">[1]FES!#REF!</definedName>
    <definedName name="_SP5" localSheetId="1">[1]FES!#REF!</definedName>
    <definedName name="_SP5">[1]FES!#REF!</definedName>
    <definedName name="_SP7" localSheetId="1">[1]FES!#REF!</definedName>
    <definedName name="_SP7">[1]FES!#REF!</definedName>
    <definedName name="_SP8" localSheetId="1">[1]FES!#REF!</definedName>
    <definedName name="_SP8">[1]FES!#REF!</definedName>
    <definedName name="_SP9" localSheetId="1">[1]FES!#REF!</definedName>
    <definedName name="_SP9">[1]FES!#REF!</definedName>
    <definedName name="anscount" hidden="1">1</definedName>
    <definedName name="CompOt">#N/A</definedName>
    <definedName name="CompRas">#N/A</definedName>
    <definedName name="event">[2]TEHSHEET!$Q$2:$Q$5</definedName>
    <definedName name="ew">#N/A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_2">"#REF!"</definedName>
    <definedName name="Excel_BuiltIn_Print_Area_13_1">"$#ССЫЛ!.$#ССЫЛ!$#ССЫЛ!:$#ССЫЛ!$#ССЫЛ!"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5">'[3]Свод без коэфф'!$A$1:$K$13</definedName>
    <definedName name="Excel_BuiltIn_Print_Area_5_1_2">("#REF!,#REF!)")</definedName>
    <definedName name="Excel_BuiltIn_Print_Area_5_1_3">("#REF!,#REF!)")</definedName>
    <definedName name="Excel_BuiltIn_Print_Area_6_1_2">"#REF!"</definedName>
    <definedName name="fg">#N/A</definedName>
    <definedName name="fil">[4]Справочники!$H$15</definedName>
    <definedName name="god">[2]Титульный!$F$9</definedName>
    <definedName name="inn">[4]Справочники!$G$13</definedName>
    <definedName name="k">#N/A</definedName>
    <definedName name="kpp">[4]Справочники!$H$13</definedName>
    <definedName name="MO_LIST1">[2]REESTR!$X$2:$X$240</definedName>
    <definedName name="mo_n">[4]Справочники!$F$10</definedName>
    <definedName name="mo_name">[2]Титульный!$G$32</definedName>
    <definedName name="month_list">[5]TEHSHEET!$F$1:$F$13</definedName>
    <definedName name="MR_LIST">[5]REESTR_MO!$D$2:$D$15</definedName>
    <definedName name="oktmo_n">[4]Справочники!$H$10</definedName>
    <definedName name="org">[2]Титульный!$F$13</definedName>
    <definedName name="org_n">[4]Справочники!$F$13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region_name">[6]Титульный!$G$8</definedName>
    <definedName name="S1_" localSheetId="1">#REF!</definedName>
    <definedName name="S1_" localSheetId="0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1">P1_SCOPE_16_PRT,P2_SCOPE_16_PRT</definedName>
    <definedName name="SCOPE_16_PRT" localSheetId="0">P1_SCOPE_16_PRT,P2_SCOPE_16_PRT</definedName>
    <definedName name="SCOPE_16_PRT">P1_SCOPE_16_PRT,P2_SCOPE_16_PRT</definedName>
    <definedName name="Scope_17_PRT" localSheetId="1">P1_SCOPE_16_PRT,P2_SCOPE_16_PRT</definedName>
    <definedName name="Scope_17_PRT" localSheetId="0">P1_SCOPE_16_PRT,P2_SCOPE_16_PRT</definedName>
    <definedName name="Scope_17_PRT">P1_SCOPE_16_PRT,P2_SCOPE_16_PRT</definedName>
    <definedName name="SCOPE_NALOG">[7]Справочники!$R$3:$R$4</definedName>
    <definedName name="SCOPE_PER_PRT" localSheetId="1">P5_SCOPE_PER_PRT,P6_SCOPE_PER_PRT,P7_SCOPE_PER_PRT,P8_SCOPE_PER_PRT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1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T2_DiapProt" localSheetId="1">P1_T2_DiapProt,P2_T2_DiapProt</definedName>
    <definedName name="T2_DiapProt" localSheetId="0">P1_T2_DiapProt,P2_T2_DiapProt</definedName>
    <definedName name="T2_DiapProt">P1_T2_DiapProt,P2_T2_DiapProt</definedName>
    <definedName name="T6_Protect" localSheetId="1">P1_T6_Protect,P2_T6_Protect</definedName>
    <definedName name="T6_Protect" localSheetId="0">P1_T6_Protect,P2_T6_Protect</definedName>
    <definedName name="T6_Protect">P1_T6_Protect,P2_T6_Protect</definedName>
    <definedName name="TARIFF_SETUP_METHOD_CODE">[6]TECHSHEET!$E$44</definedName>
    <definedName name="TEMPLATE_CLAIM">[6]TECHSHEET!$E$34</definedName>
    <definedName name="TEMPLATE_SPHERE">[6]TECHSHEET!$E$6</definedName>
    <definedName name="version">[5]Инструкция!$B$3</definedName>
    <definedName name="vprod">[4]Справочники!$E$15</definedName>
    <definedName name="year_list">[5]TEHSHEET!$I$1:$I$15</definedName>
    <definedName name="Z_3D2ED0E6_0166_467B_BFC2_52D672D0584D_.wvu.Cols" localSheetId="1" hidden="1">'Исполнение сметы  затрат'!#REF!,'Исполнение сметы  затрат'!#REF!,'Исполнение сметы  затрат'!#REF!,'Исполнение сметы  затрат'!#REF!,'Исполнение сметы  затрат'!#REF!,'Исполнение сметы  затрат'!#REF!,'Исполнение сметы  затрат'!#REF!</definedName>
    <definedName name="Z_3D2ED0E6_0166_467B_BFC2_52D672D0584D_.wvu.PrintArea" localSheetId="2" hidden="1">'Б ЭЭ 1.2.1.'!$A$1:$B$51</definedName>
    <definedName name="Z_3D2ED0E6_0166_467B_BFC2_52D672D0584D_.wvu.PrintArea" localSheetId="1" hidden="1">'Исполнение сметы  затрат'!$A$1:$B$64</definedName>
    <definedName name="Z_3D2ED0E6_0166_467B_BFC2_52D672D0584D_.wvu.PrintTitles" localSheetId="2" hidden="1">'Б ЭЭ 1.2.1.'!$A:$B</definedName>
    <definedName name="Z_3D2ED0E6_0166_467B_BFC2_52D672D0584D_.wvu.PrintTitles" localSheetId="1" hidden="1">'Исполнение сметы  затрат'!$A:$B</definedName>
    <definedName name="Z_4ABAEE21_E07D_4473_944B_EE2EA61FD553_.wvu.Cols" localSheetId="1" hidden="1">'Исполнение сметы  затрат'!#REF!,'Исполнение сметы  затрат'!#REF!,'Исполнение сметы  затрат'!#REF!,'Исполнение сметы  затрат'!#REF!,'Исполнение сметы  затрат'!#REF!,'Исполнение сметы  затрат'!#REF!,'Исполнение сметы  затрат'!#REF!</definedName>
    <definedName name="Z_4ABAEE21_E07D_4473_944B_EE2EA61FD553_.wvu.PrintArea" localSheetId="2" hidden="1">'Б ЭЭ 1.2.1.'!$A$1:$B$51</definedName>
    <definedName name="Z_4ABAEE21_E07D_4473_944B_EE2EA61FD553_.wvu.PrintArea" localSheetId="1" hidden="1">'Исполнение сметы  затрат'!$A$1:$B$64</definedName>
    <definedName name="Z_4ABAEE21_E07D_4473_944B_EE2EA61FD553_.wvu.PrintTitles" localSheetId="2" hidden="1">'Б ЭЭ 1.2.1.'!$A:$B</definedName>
    <definedName name="Z_4ABAEE21_E07D_4473_944B_EE2EA61FD553_.wvu.PrintTitles" localSheetId="1" hidden="1">'Исполнение сметы  затрат'!$A:$B</definedName>
    <definedName name="Z_BFA68E3F_6208_4036_8FAB_24920CE57862_.wvu.PrintArea" localSheetId="1" hidden="1">'Исполнение сметы  затрат'!$A$1:$B$66</definedName>
    <definedName name="Z_BFA68E3F_6208_4036_8FAB_24920CE57862_.wvu.PrintTitles" localSheetId="1" hidden="1">'Исполнение сметы  затрат'!$A:$B,'Исполнение сметы  затрат'!$5:$5</definedName>
    <definedName name="Z_C9BC7A53_92DC_4B92_8B57_A1B6D8E342A9_.wvu.Cols" localSheetId="1" hidden="1">'Исполнение сметы  затрат'!#REF!,'Исполнение сметы  затрат'!#REF!,'Исполнение сметы  затрат'!#REF!,'Исполнение сметы  затрат'!#REF!,'Исполнение сметы  затрат'!#REF!,'Исполнение сметы  затрат'!#REF!,'Исполнение сметы  затрат'!#REF!</definedName>
    <definedName name="Z_C9BC7A53_92DC_4B92_8B57_A1B6D8E342A9_.wvu.PrintArea" localSheetId="2" hidden="1">'Б ЭЭ 1.2.1.'!$A$1:$B$51</definedName>
    <definedName name="Z_C9BC7A53_92DC_4B92_8B57_A1B6D8E342A9_.wvu.PrintArea" localSheetId="1" hidden="1">'Исполнение сметы  затрат'!$A$1:$B$64</definedName>
    <definedName name="Z_C9BC7A53_92DC_4B92_8B57_A1B6D8E342A9_.wvu.PrintTitles" localSheetId="2" hidden="1">'Б ЭЭ 1.2.1.'!$A:$B</definedName>
    <definedName name="Z_C9BC7A53_92DC_4B92_8B57_A1B6D8E342A9_.wvu.PrintTitles" localSheetId="1" hidden="1">'Исполнение сметы  затрат'!$A:$B</definedName>
    <definedName name="Z_D54CF5D4_AA29_4597_AAAF_1C3339C48122_.wvu.Cols" localSheetId="1" hidden="1">'Исполнение сметы  затрат'!#REF!,'Исполнение сметы  затрат'!#REF!,'Исполнение сметы  затрат'!#REF!,'Исполнение сметы  затрат'!#REF!,'Исполнение сметы  затрат'!#REF!,'Исполнение сметы  затрат'!#REF!,'Исполнение сметы  затрат'!#REF!,'Исполнение сметы  затрат'!#REF!</definedName>
    <definedName name="Z_D54CF5D4_AA29_4597_AAAF_1C3339C48122_.wvu.PrintArea" localSheetId="2" hidden="1">'Б ЭЭ 1.2.1.'!$A$1:$B$21</definedName>
    <definedName name="Z_D54CF5D4_AA29_4597_AAAF_1C3339C48122_.wvu.PrintArea" localSheetId="1" hidden="1">'Исполнение сметы  затрат'!$A$1:$B$64</definedName>
    <definedName name="Z_D54CF5D4_AA29_4597_AAAF_1C3339C48122_.wvu.PrintTitles" localSheetId="1" hidden="1">'Исполнение сметы  затрат'!$A:$B</definedName>
    <definedName name="Z_D54CF5D4_AA29_4597_AAAF_1C3339C48122_.wvu.Rows" localSheetId="1" hidden="1">'Исполнение сметы  затрат'!$44:$53</definedName>
    <definedName name="в23ё">#N/A</definedName>
    <definedName name="вв">#N/A</definedName>
    <definedName name="второй" localSheetId="1">#REF!</definedName>
    <definedName name="второй" localSheetId="0">#REF!</definedName>
    <definedName name="второй">#REF!</definedName>
    <definedName name="_xlnm.Print_Titles" localSheetId="2">'Б ЭЭ 1.2.1.'!$A:$B,'Б ЭЭ 1.2.1.'!$5:$5</definedName>
    <definedName name="_xlnm.Print_Titles" localSheetId="1">'Исполнение сметы  затрат'!$A:$B,'Исполнение сметы  затрат'!$5:$6</definedName>
    <definedName name="й">#N/A</definedName>
    <definedName name="йй">#N/A</definedName>
    <definedName name="ке">#N/A</definedName>
    <definedName name="мым">#N/A</definedName>
    <definedName name="НСРФ">[8]Регионы!$A$2:$A$89</definedName>
    <definedName name="_xlnm.Print_Area" localSheetId="2">'Б ЭЭ 1.2.1.'!$A$1:$S$44</definedName>
    <definedName name="_xlnm.Print_Area" localSheetId="1">'Исполнение сметы  затрат'!$A$1:$H$60</definedName>
    <definedName name="_xlnm.Print_Area" localSheetId="0">'Ф ЭЭ  2014'!$A$1:$N$19</definedName>
    <definedName name="первый" localSheetId="1">#REF!</definedName>
    <definedName name="первый" localSheetId="0">#REF!</definedName>
    <definedName name="первый">#REF!</definedName>
    <definedName name="с">#N/A</definedName>
    <definedName name="сс">#N/A</definedName>
    <definedName name="сссс">#N/A</definedName>
    <definedName name="ссы">#N/A</definedName>
    <definedName name="третий" localSheetId="1">#REF!</definedName>
    <definedName name="третий" localSheetId="0">#REF!</definedName>
    <definedName name="третий">#REF!</definedName>
    <definedName name="у">#N/A</definedName>
    <definedName name="ц">#N/A</definedName>
    <definedName name="цу">#N/A</definedName>
    <definedName name="четвертый" localSheetId="1">#REF!</definedName>
    <definedName name="четвертый" localSheetId="0">#REF!</definedName>
    <definedName name="четвертый">#REF!</definedName>
    <definedName name="ыв">#N/A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N15" i="6"/>
  <c r="N14"/>
  <c r="N13"/>
  <c r="N12"/>
  <c r="N11"/>
  <c r="N10"/>
  <c r="J8"/>
  <c r="I8"/>
  <c r="H8"/>
  <c r="N8" s="1"/>
  <c r="M7"/>
  <c r="M9" s="1"/>
  <c r="L7"/>
  <c r="L9" s="1"/>
  <c r="K7"/>
  <c r="K9" s="1"/>
  <c r="J7"/>
  <c r="I7"/>
  <c r="I9" s="1"/>
  <c r="H7"/>
  <c r="G7"/>
  <c r="G9" s="1"/>
  <c r="F7"/>
  <c r="F9" s="1"/>
  <c r="E7"/>
  <c r="E9" s="1"/>
  <c r="D7"/>
  <c r="D9" s="1"/>
  <c r="C7"/>
  <c r="C9" s="1"/>
  <c r="B7"/>
  <c r="B9" s="1"/>
  <c r="N6"/>
  <c r="N5"/>
  <c r="N4"/>
  <c r="H9" l="1"/>
  <c r="J9"/>
  <c r="N9" s="1"/>
  <c r="N7"/>
  <c r="R43" i="5" l="1"/>
  <c r="O43"/>
  <c r="N43"/>
  <c r="M43"/>
  <c r="J43"/>
  <c r="F43"/>
  <c r="R42"/>
  <c r="O42"/>
  <c r="S41"/>
  <c r="S40"/>
  <c r="N40"/>
  <c r="I40" s="1"/>
  <c r="M40"/>
  <c r="J40"/>
  <c r="H40"/>
  <c r="G40"/>
  <c r="F40" s="1"/>
  <c r="F39" s="1"/>
  <c r="F38" s="1"/>
  <c r="R39"/>
  <c r="O39"/>
  <c r="S39" s="1"/>
  <c r="S38" s="1"/>
  <c r="M39"/>
  <c r="H39" s="1"/>
  <c r="J39"/>
  <c r="G39" s="1"/>
  <c r="E39"/>
  <c r="E38" s="1"/>
  <c r="E36" s="1"/>
  <c r="E43" s="1"/>
  <c r="R38"/>
  <c r="J38"/>
  <c r="R37"/>
  <c r="O37"/>
  <c r="M37"/>
  <c r="H37" s="1"/>
  <c r="J37"/>
  <c r="G37"/>
  <c r="F37"/>
  <c r="N30"/>
  <c r="M30"/>
  <c r="J30"/>
  <c r="E30"/>
  <c r="H29"/>
  <c r="H30" s="1"/>
  <c r="G29"/>
  <c r="G30" s="1"/>
  <c r="R27"/>
  <c r="O27"/>
  <c r="F27"/>
  <c r="S26"/>
  <c r="S25"/>
  <c r="S24"/>
  <c r="S23"/>
  <c r="S21"/>
  <c r="S18"/>
  <c r="S17"/>
  <c r="S15"/>
  <c r="S14"/>
  <c r="S12"/>
  <c r="S11"/>
  <c r="R10"/>
  <c r="O10"/>
  <c r="F10"/>
  <c r="S9"/>
  <c r="R7"/>
  <c r="O7"/>
  <c r="S7" s="1"/>
  <c r="F7"/>
  <c r="F13" s="1"/>
  <c r="I57" i="4"/>
  <c r="I56"/>
  <c r="H56"/>
  <c r="E55"/>
  <c r="D55"/>
  <c r="C55"/>
  <c r="H53"/>
  <c r="I53"/>
  <c r="H52"/>
  <c r="I52"/>
  <c r="H51"/>
  <c r="H50"/>
  <c r="I50"/>
  <c r="H49"/>
  <c r="H48"/>
  <c r="I48"/>
  <c r="I47"/>
  <c r="H46"/>
  <c r="H42"/>
  <c r="I42"/>
  <c r="G41"/>
  <c r="H40"/>
  <c r="I40"/>
  <c r="G38"/>
  <c r="G54" s="1"/>
  <c r="I38"/>
  <c r="F38"/>
  <c r="F43" s="1"/>
  <c r="H37"/>
  <c r="I37"/>
  <c r="H36"/>
  <c r="I36"/>
  <c r="H34"/>
  <c r="H33"/>
  <c r="I33"/>
  <c r="H32"/>
  <c r="I32"/>
  <c r="H31"/>
  <c r="I31"/>
  <c r="H30"/>
  <c r="H29"/>
  <c r="I29"/>
  <c r="H28"/>
  <c r="H27"/>
  <c r="H26"/>
  <c r="I26"/>
  <c r="F24"/>
  <c r="H24" s="1"/>
  <c r="H23"/>
  <c r="H22"/>
  <c r="H21"/>
  <c r="I21"/>
  <c r="H20"/>
  <c r="H19"/>
  <c r="I19"/>
  <c r="H18"/>
  <c r="H17"/>
  <c r="G17"/>
  <c r="F17"/>
  <c r="H16"/>
  <c r="I16"/>
  <c r="H15"/>
  <c r="I15"/>
  <c r="G14"/>
  <c r="F14"/>
  <c r="H14" s="1"/>
  <c r="H13"/>
  <c r="I13"/>
  <c r="H12"/>
  <c r="H11"/>
  <c r="F10"/>
  <c r="I10"/>
  <c r="G9"/>
  <c r="G39" s="1"/>
  <c r="F9"/>
  <c r="F39" s="1"/>
  <c r="G8"/>
  <c r="F8"/>
  <c r="H7"/>
  <c r="G6"/>
  <c r="H6" s="1"/>
  <c r="D6"/>
  <c r="E6" s="1"/>
  <c r="I8" l="1"/>
  <c r="H8"/>
  <c r="I14"/>
  <c r="I20"/>
  <c r="I23"/>
  <c r="I34"/>
  <c r="I46"/>
  <c r="I49"/>
  <c r="I51"/>
  <c r="F54"/>
  <c r="O13" i="5"/>
  <c r="I7" i="4"/>
  <c r="I9"/>
  <c r="G10"/>
  <c r="H10" s="1"/>
  <c r="I11"/>
  <c r="I12"/>
  <c r="I17"/>
  <c r="I18"/>
  <c r="I22"/>
  <c r="I24"/>
  <c r="I27"/>
  <c r="I28"/>
  <c r="I30"/>
  <c r="F16" i="5"/>
  <c r="F19" s="1"/>
  <c r="F20" s="1"/>
  <c r="F22" s="1"/>
  <c r="S27"/>
  <c r="I29"/>
  <c r="I30" s="1"/>
  <c r="N37"/>
  <c r="I37" s="1"/>
  <c r="S42"/>
  <c r="R36"/>
  <c r="R13"/>
  <c r="J42"/>
  <c r="G42" s="1"/>
  <c r="G38"/>
  <c r="H38"/>
  <c r="S37"/>
  <c r="O38"/>
  <c r="N39"/>
  <c r="S43"/>
  <c r="F30"/>
  <c r="F33"/>
  <c r="F35" s="1"/>
  <c r="F42" s="1"/>
  <c r="F36" s="1"/>
  <c r="I39"/>
  <c r="I38" s="1"/>
  <c r="N38"/>
  <c r="N42" s="1"/>
  <c r="I42" s="1"/>
  <c r="F55" i="4"/>
  <c r="F28" i="5"/>
  <c r="N36"/>
  <c r="G36"/>
  <c r="G43" s="1"/>
  <c r="F45" i="4"/>
  <c r="I43"/>
  <c r="I39"/>
  <c r="H39"/>
  <c r="R16" i="5"/>
  <c r="R19" s="1"/>
  <c r="R20" s="1"/>
  <c r="R22" s="1"/>
  <c r="F25" i="4"/>
  <c r="G43"/>
  <c r="G45" s="1"/>
  <c r="O16" i="5"/>
  <c r="J36"/>
  <c r="H54" i="4"/>
  <c r="O36" i="5"/>
  <c r="H9" i="4"/>
  <c r="G25"/>
  <c r="G35" s="1"/>
  <c r="H38"/>
  <c r="H25" s="1"/>
  <c r="S10" i="5"/>
  <c r="S13" s="1"/>
  <c r="M38"/>
  <c r="I54" i="4" l="1"/>
  <c r="S36" i="5"/>
  <c r="I36"/>
  <c r="I43" s="1"/>
  <c r="R30"/>
  <c r="R33"/>
  <c r="R35" s="1"/>
  <c r="I45" i="4"/>
  <c r="H45"/>
  <c r="F57"/>
  <c r="I55"/>
  <c r="M42" i="5"/>
  <c r="H42" s="1"/>
  <c r="H36" s="1"/>
  <c r="H43" s="1"/>
  <c r="O19"/>
  <c r="S16"/>
  <c r="F35" i="4"/>
  <c r="I25"/>
  <c r="H43"/>
  <c r="H55" s="1"/>
  <c r="H57" s="1"/>
  <c r="G55"/>
  <c r="R28" i="5"/>
  <c r="G57" i="4" l="1"/>
  <c r="I35"/>
  <c r="H35"/>
  <c r="O20" i="5"/>
  <c r="S19"/>
  <c r="M36"/>
  <c r="O22" l="1"/>
  <c r="S20"/>
  <c r="O33" l="1"/>
  <c r="O35" s="1"/>
  <c r="O30"/>
  <c r="S22"/>
  <c r="O28"/>
  <c r="S33" l="1"/>
  <c r="S35" s="1"/>
  <c r="S30"/>
  <c r="S28"/>
</calcChain>
</file>

<file path=xl/comments1.xml><?xml version="1.0" encoding="utf-8"?>
<comments xmlns="http://schemas.openxmlformats.org/spreadsheetml/2006/main">
  <authors>
    <author>Автор</author>
  </authors>
  <commentList>
    <comment ref="F3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86,775- услуги банка</t>
        </r>
      </text>
    </comment>
  </commentList>
</comments>
</file>

<file path=xl/sharedStrings.xml><?xml version="1.0" encoding="utf-8"?>
<sst xmlns="http://schemas.openxmlformats.org/spreadsheetml/2006/main" count="205" uniqueCount="185">
  <si>
    <t>Таблица №П1.15</t>
  </si>
  <si>
    <t xml:space="preserve">ИСПОЛНЕНИЕ </t>
  </si>
  <si>
    <t>МУП "Оссорское ЖКХ"</t>
  </si>
  <si>
    <t>№
п/п</t>
  </si>
  <si>
    <t>Показатели</t>
  </si>
  <si>
    <t>Утверждено РСТ и Ц КК на 2014 год</t>
  </si>
  <si>
    <t>Утверждено РСТ и Ц КК на 1 п/г 2014 года</t>
  </si>
  <si>
    <t>Утверждено РСТ и Ц КК на 2 п/г 2014 года</t>
  </si>
  <si>
    <t>Факт  за 2014 год</t>
  </si>
  <si>
    <t>Факт  за 1 п/г 2014 года</t>
  </si>
  <si>
    <t>Факт  за 2 п/г 2014 года</t>
  </si>
  <si>
    <t>откл по с/с 1кВт.ч, руб</t>
  </si>
  <si>
    <t>Сырье, основные материалы (материалы, диз. масло)</t>
  </si>
  <si>
    <t>Вспомогательные материалы (материалы из цеховых + тек. ремонт)</t>
  </si>
  <si>
    <t>из них на ремонт</t>
  </si>
  <si>
    <t>Работы и услуги производственного характера (транспортные+ кап. ремонт+вода)</t>
  </si>
  <si>
    <t>Топливо на технологические цели</t>
  </si>
  <si>
    <t>в т.ч. ДМ</t>
  </si>
  <si>
    <t>Энергия</t>
  </si>
  <si>
    <t>5.1</t>
  </si>
  <si>
    <t>Энергия на технологические цели (покупная энергия (таблица П1.12))</t>
  </si>
  <si>
    <t>5.2</t>
  </si>
  <si>
    <t>Энергия на хозяйственные нужды</t>
  </si>
  <si>
    <t>6</t>
  </si>
  <si>
    <t>Затраты на оплату труда</t>
  </si>
  <si>
    <t>- по расчёту</t>
  </si>
  <si>
    <t>в том числе на ремонт</t>
  </si>
  <si>
    <t>- проезд в отпуск</t>
  </si>
  <si>
    <t>- в т. ч. проезд в отпуск членов семьи</t>
  </si>
  <si>
    <t>7</t>
  </si>
  <si>
    <t>Отчисления на социальные нужды</t>
  </si>
  <si>
    <t>8</t>
  </si>
  <si>
    <t>Амортизация основных средств</t>
  </si>
  <si>
    <t>9</t>
  </si>
  <si>
    <t xml:space="preserve">Прочие затраты всего, в том числе: </t>
  </si>
  <si>
    <t>9.1</t>
  </si>
  <si>
    <t>Целевые средства на НИОКР</t>
  </si>
  <si>
    <t>9.2</t>
  </si>
  <si>
    <t>Средства на страхование</t>
  </si>
  <si>
    <t>9.3</t>
  </si>
  <si>
    <t>Плата за предельно допустимые выбросы (сбросы)</t>
  </si>
  <si>
    <t>9.4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</si>
  <si>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 (мощности), передаче электрической энергии</t>
  </si>
  <si>
    <t>9.5</t>
  </si>
  <si>
    <t>Отчисления в ремонтный фонд (в случае его формирования)</t>
  </si>
  <si>
    <t>9.6</t>
  </si>
  <si>
    <t>Водный налог (ГЭС)</t>
  </si>
  <si>
    <t>9.7</t>
  </si>
  <si>
    <t>Непроизводственные расходы (налоги и другие обязательные платежи и сборы)</t>
  </si>
  <si>
    <t>9.7.1</t>
  </si>
  <si>
    <t>Налог на землю</t>
  </si>
  <si>
    <t>9.7.2</t>
  </si>
  <si>
    <t>Налог на пользователей автодорог</t>
  </si>
  <si>
    <t>9.8</t>
  </si>
  <si>
    <t>Расходы прочие в прочих</t>
  </si>
  <si>
    <t>в т.ч.</t>
  </si>
  <si>
    <t>9.8.1</t>
  </si>
  <si>
    <t>Арендная плата</t>
  </si>
  <si>
    <t>10</t>
  </si>
  <si>
    <t>Итого расходов</t>
  </si>
  <si>
    <t>11</t>
  </si>
  <si>
    <t>Недополученный по независящим причинам доход</t>
  </si>
  <si>
    <t>балансировка выручки</t>
  </si>
  <si>
    <t>12</t>
  </si>
  <si>
    <t>Необоснованные расходы</t>
  </si>
  <si>
    <t>13</t>
  </si>
  <si>
    <t>Расчетные расходы по производству продукции (услуг)</t>
  </si>
  <si>
    <t>в том числе:</t>
  </si>
  <si>
    <t>13.1</t>
  </si>
  <si>
    <t>- электрическая энергия</t>
  </si>
  <si>
    <t>13.1.1</t>
  </si>
  <si>
    <t>производство электроэнергии</t>
  </si>
  <si>
    <t>13.1.2</t>
  </si>
  <si>
    <t>покупная электроэнергия</t>
  </si>
  <si>
    <t>13.1.3</t>
  </si>
  <si>
    <t>передача электроэнергии</t>
  </si>
  <si>
    <t>13.2</t>
  </si>
  <si>
    <t>- тепловая энергия</t>
  </si>
  <si>
    <t>13.2.1</t>
  </si>
  <si>
    <t>производство теплоэнергии</t>
  </si>
  <si>
    <t>13.2.2</t>
  </si>
  <si>
    <t>покупная теплоэнергия</t>
  </si>
  <si>
    <t>13.2.3</t>
  </si>
  <si>
    <t>передача теплоэнергии</t>
  </si>
  <si>
    <t>13.3</t>
  </si>
  <si>
    <t>- прочая продукция</t>
  </si>
  <si>
    <t>14.</t>
  </si>
  <si>
    <t>Прибыль от товарной продукции</t>
  </si>
  <si>
    <t>15</t>
  </si>
  <si>
    <t>НВВ</t>
  </si>
  <si>
    <t>16.</t>
  </si>
  <si>
    <t>Полезный отпуск, млн. кВт*ч</t>
  </si>
  <si>
    <t>17.</t>
  </si>
  <si>
    <t>Средний тариф по начислению , руб./кВтч</t>
  </si>
  <si>
    <t>Начальник ПЭО</t>
  </si>
  <si>
    <t>Кудряшова З.Д.</t>
  </si>
  <si>
    <t>Таблица № 1.2.1.</t>
  </si>
  <si>
    <t>Фактическое исполнение баланса  электрической энергии по МУП "Осорское ЖКХ" за 2014г.</t>
  </si>
  <si>
    <t>млн кВт</t>
  </si>
  <si>
    <t>Утверждено на 2012 год</t>
  </si>
  <si>
    <t>Факт 2012 год</t>
  </si>
  <si>
    <t>Утверждено на 2013 год</t>
  </si>
  <si>
    <t>Факт  2013 год</t>
  </si>
  <si>
    <t>Период регулирования 2014 года</t>
  </si>
  <si>
    <t>Период регулирования  1 полугодие 2014 года</t>
  </si>
  <si>
    <t>Период регулирования  2 полугодие 2014 года</t>
  </si>
  <si>
    <t xml:space="preserve">Факт за 2014 год </t>
  </si>
  <si>
    <t xml:space="preserve"> 1 полугодие 2014 года</t>
  </si>
  <si>
    <t xml:space="preserve">  2 полугодие 2014 года</t>
  </si>
  <si>
    <t>Выработка эл/энергии всего</t>
  </si>
  <si>
    <t>в т.ч. ТЭС</t>
  </si>
  <si>
    <t>Покупная эл/энергия от других собственников</t>
  </si>
  <si>
    <t>2</t>
  </si>
  <si>
    <t>Расход эл/энергии на собственные нужды</t>
  </si>
  <si>
    <t>3</t>
  </si>
  <si>
    <t>в том числе:                                        на ТЭС</t>
  </si>
  <si>
    <t>на производство эл/энергии</t>
  </si>
  <si>
    <t>то же в %</t>
  </si>
  <si>
    <t>на производство теплоэнергии</t>
  </si>
  <si>
    <t>то же в кВтч/Гкал</t>
  </si>
  <si>
    <t>4</t>
  </si>
  <si>
    <t>Отпуск эл/энергии с шин (п.1-п.3)</t>
  </si>
  <si>
    <t>5</t>
  </si>
  <si>
    <t>Расход эл/энергии на хоз/нужды ПЭ</t>
  </si>
  <si>
    <t>Потери в эл/энергии в пристанционных узлах</t>
  </si>
  <si>
    <t>Полезный отпуск</t>
  </si>
  <si>
    <t>в том числе по прямым договорам в общую сеть</t>
  </si>
  <si>
    <t>Оптом</t>
  </si>
  <si>
    <t>Полезный отпуск ПЭ</t>
  </si>
  <si>
    <t>2.1.</t>
  </si>
  <si>
    <t>С оптового рынка</t>
  </si>
  <si>
    <t>2.2.</t>
  </si>
  <si>
    <t>от блок-станций</t>
  </si>
  <si>
    <t>2.3.</t>
  </si>
  <si>
    <t>От других поставщиков</t>
  </si>
  <si>
    <t>Потери эл/энергии в сетях</t>
  </si>
  <si>
    <t>то же в % к отпуску в сеть</t>
  </si>
  <si>
    <t>Расход эл/энергиии на производственные и хозяйственные нужды</t>
  </si>
  <si>
    <t>для эл/бойлерных</t>
  </si>
  <si>
    <t>для котельных</t>
  </si>
  <si>
    <t>Полезный отпуск эл/энергии ЭСО, в том числе</t>
  </si>
  <si>
    <t>5.1.</t>
  </si>
  <si>
    <t>Передача эл/энергии на оптовый рынок</t>
  </si>
  <si>
    <t>5.2.</t>
  </si>
  <si>
    <t>Отпуск по прямым договорам</t>
  </si>
  <si>
    <t>Реализация</t>
  </si>
  <si>
    <t>население</t>
  </si>
  <si>
    <t>Бюджет</t>
  </si>
  <si>
    <t>местный</t>
  </si>
  <si>
    <t>краевой</t>
  </si>
  <si>
    <t>федеральный</t>
  </si>
  <si>
    <t>Прочие</t>
  </si>
  <si>
    <t>Производственное потребление</t>
  </si>
  <si>
    <t>Начальник  ПЭО</t>
  </si>
  <si>
    <t>01.04.2015г.</t>
  </si>
  <si>
    <t>Кудряшова З.Д,</t>
  </si>
  <si>
    <t>Объемы</t>
  </si>
  <si>
    <t>МУП "Оссорское ЖКХ" по выработке электрической энергии за 2014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</si>
  <si>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</si>
  <si>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</si>
  <si>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</si>
  <si>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</si>
  <si>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</si>
  <si>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</si>
  <si>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</si>
  <si>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</si>
  <si>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</si>
  <si>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</si>
  <si>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</si>
  <si>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</si>
  <si>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</si>
  <si>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Расход топлива</t>
  </si>
  <si>
    <t>Выработано всего, Квт</t>
  </si>
  <si>
    <t>Собственные нужды ДЭС</t>
  </si>
  <si>
    <t>Отпуск с шин (п.2-п.3)</t>
  </si>
  <si>
    <t xml:space="preserve">Потери всего </t>
  </si>
  <si>
    <t>Полезный отпуск Всего</t>
  </si>
  <si>
    <t xml:space="preserve">Бюджетные потребители </t>
  </si>
  <si>
    <t>Сельское население</t>
  </si>
  <si>
    <t>Сельское хозяйство Всего</t>
  </si>
  <si>
    <t>Связь всего</t>
  </si>
  <si>
    <t>ЖКХ</t>
  </si>
  <si>
    <t>Прочие организации</t>
  </si>
  <si>
    <t xml:space="preserve">сметы затрат  на производство, передачу и </t>
  </si>
  <si>
    <t>сбыт электроэнергии  за 2014 год</t>
  </si>
</sst>
</file>

<file path=xl/styles.xml><?xml version="1.0" encoding="utf-8"?>
<styleSheet xmlns="http://schemas.openxmlformats.org/spreadsheetml/2006/main">
  <numFmts count="59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00"/>
    <numFmt numFmtId="166" formatCode="_-* #,##0_р_._-;\-* #,##0_р_._-;_-* &quot;-&quot;??_р_._-;_-@_-"/>
    <numFmt numFmtId="167" formatCode="_-* #,##0.000_р_._-;\-* #,##0.000_р_._-;_-* &quot;-&quot;??_р_._-;_-@_-"/>
    <numFmt numFmtId="168" formatCode="_-* #,##0.000_р_._-;\-* #,##0.000_р_._-;_-* &quot;-&quot;???_р_._-;_-@_-"/>
    <numFmt numFmtId="170" formatCode="0.0000"/>
    <numFmt numFmtId="171" formatCode="0.00000"/>
    <numFmt numFmtId="172" formatCode="_-* #,##0.0000_р_._-;\-* #,##0.0000_р_._-;_-* &quot;-&quot;????_р_._-;_-@_-"/>
    <numFmt numFmtId="173" formatCode="0.000000"/>
    <numFmt numFmtId="175" formatCode="#,##0.0000"/>
    <numFmt numFmtId="176" formatCode="#,##0.00000"/>
    <numFmt numFmtId="177" formatCode="0.0%"/>
    <numFmt numFmtId="178" formatCode="0.0%_);\(0.0%\)"/>
    <numFmt numFmtId="179" formatCode="#,##0_);[Red]\(#,##0\)"/>
    <numFmt numFmtId="180" formatCode="#,##0;\(#,##0\)"/>
    <numFmt numFmtId="181" formatCode="_-* #,##0.00[$€-1]_-;\-* #,##0.00[$€-1]_-;_-* &quot;-&quot;??[$€-1]_-"/>
    <numFmt numFmtId="182" formatCode="_-* #,##0.00\ _$_-;\-* #,##0.00\ _$_-;_-* &quot;-&quot;??\ _$_-;_-@_-"/>
    <numFmt numFmtId="183" formatCode="#.##0\.00"/>
    <numFmt numFmtId="184" formatCode="#\.00"/>
    <numFmt numFmtId="185" formatCode="\$#\.00"/>
    <numFmt numFmtId="186" formatCode="#\.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&quot;$&quot;#,##0_);[Red]\(&quot;$&quot;#,##0\)"/>
    <numFmt numFmtId="191" formatCode="#,##0.000[$р.-419];\-#,##0.000[$р.-419]"/>
    <numFmt numFmtId="192" formatCode="_-* #,##0.0\ _$_-;\-* #,##0.0\ _$_-;_-* &quot;-&quot;??\ _$_-;_-@_-"/>
    <numFmt numFmtId="193" formatCode="0.0"/>
    <numFmt numFmtId="194" formatCode="#,##0.0_);\(#,##0.0\)"/>
    <numFmt numFmtId="195" formatCode="#,##0_ ;[Red]\-#,##0\ "/>
    <numFmt numFmtId="196" formatCode="#,##0_);[Blue]\(#,##0\)"/>
    <numFmt numFmtId="197" formatCode="_-* #,##0_-;\-* #,##0_-;_-* &quot;-&quot;_-;_-@_-"/>
    <numFmt numFmtId="198" formatCode="_-* #,##0.00_-;\-* #,##0.00_-;_-* &quot;-&quot;??_-;_-@_-"/>
    <numFmt numFmtId="199" formatCode="#,##0__\ \ \ \ "/>
    <numFmt numFmtId="200" formatCode="_-&quot;£&quot;* #,##0_-;\-&quot;£&quot;* #,##0_-;_-&quot;£&quot;* &quot;-&quot;_-;_-@_-"/>
    <numFmt numFmtId="201" formatCode="_-&quot;£&quot;* #,##0.00_-;\-&quot;£&quot;* #,##0.00_-;_-&quot;£&quot;* &quot;-&quot;??_-;_-@_-"/>
    <numFmt numFmtId="202" formatCode="#,##0.00&quot;т.р.&quot;;\-#,##0.00&quot;т.р.&quot;"/>
    <numFmt numFmtId="203" formatCode="#,##0.0;[Red]#,##0.0"/>
    <numFmt numFmtId="204" formatCode="_-* #,##0_đ_._-;\-* #,##0_đ_._-;_-* &quot;-&quot;_đ_._-;_-@_-"/>
    <numFmt numFmtId="205" formatCode="_-* #,##0.00_đ_._-;\-* #,##0.00_đ_._-;_-* &quot;-&quot;??_đ_._-;_-@_-"/>
    <numFmt numFmtId="206" formatCode="\(#,##0.0\)"/>
    <numFmt numFmtId="207" formatCode="#,##0\ &quot;?.&quot;;\-#,##0\ &quot;?.&quot;"/>
    <numFmt numFmtId="208" formatCode="#,##0______;;&quot;------------      &quot;"/>
    <numFmt numFmtId="209" formatCode="#,##0.00&quot; &quot;[$руб.-419];[Red]&quot;-&quot;#,##0.00&quot; &quot;[$руб.-419]"/>
    <numFmt numFmtId="210" formatCode="#,##0.000_ ;\-#,##0.000\ "/>
    <numFmt numFmtId="211" formatCode="#,##0.00_ ;[Red]\-#,##0.00\ "/>
    <numFmt numFmtId="212" formatCode="_-* #,##0\ _р_._-;\-* #,##0\ _р_._-;_-* &quot;-&quot;\ _р_._-;_-@_-"/>
    <numFmt numFmtId="213" formatCode="_-* #,##0.00\ _р_._-;\-* #,##0.00\ _р_._-;_-* &quot;-&quot;??\ _р_._-;_-@_-"/>
    <numFmt numFmtId="214" formatCode="_(* #,##0_);_(* \(#,##0\);_(* &quot;-&quot;_);_(@_)"/>
    <numFmt numFmtId="215" formatCode="_(* #,##0.00_);_(* \(#,##0.00\);_(* &quot;-&quot;??_);_(@_)"/>
    <numFmt numFmtId="216" formatCode="#,##0.0"/>
    <numFmt numFmtId="217" formatCode="\ #,##0.00&quot;    &quot;;\-#,##0.00&quot;    &quot;;&quot; -&quot;#&quot;    &quot;;@\ "/>
    <numFmt numFmtId="218" formatCode="_-* #,##0\ _$_-;\-* #,##0\ _$_-;_-* &quot;-&quot;\ _$_-;_-@_-"/>
    <numFmt numFmtId="219" formatCode="#,##0.00_ ;\-#,##0.00\ "/>
    <numFmt numFmtId="220" formatCode="%#\.00"/>
  </numFmts>
  <fonts count="1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  <font>
      <b/>
      <i/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sz val="8"/>
      <name val="Arial"/>
      <family val="2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97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0"/>
    <xf numFmtId="0" fontId="28" fillId="0" borderId="0"/>
    <xf numFmtId="177" fontId="29" fillId="0" borderId="0">
      <alignment vertical="top"/>
    </xf>
    <xf numFmtId="177" fontId="30" fillId="0" borderId="0">
      <alignment vertical="top"/>
    </xf>
    <xf numFmtId="178" fontId="30" fillId="6" borderId="0">
      <alignment vertical="top"/>
    </xf>
    <xf numFmtId="177" fontId="30" fillId="7" borderId="0">
      <alignment vertical="top"/>
    </xf>
    <xf numFmtId="40" fontId="31" fillId="0" borderId="0" applyFont="0" applyFill="0" applyBorder="0" applyAlignment="0" applyProtection="0"/>
    <xf numFmtId="0" fontId="32" fillId="0" borderId="0"/>
    <xf numFmtId="0" fontId="33" fillId="0" borderId="0"/>
    <xf numFmtId="179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9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80" fontId="28" fillId="8" borderId="30">
      <alignment wrapText="1"/>
      <protection locked="0"/>
    </xf>
    <xf numFmtId="0" fontId="27" fillId="0" borderId="0"/>
    <xf numFmtId="0" fontId="33" fillId="0" borderId="0"/>
    <xf numFmtId="181" fontId="33" fillId="0" borderId="0"/>
    <xf numFmtId="0" fontId="33" fillId="0" borderId="0"/>
    <xf numFmtId="181" fontId="33" fillId="0" borderId="0"/>
    <xf numFmtId="0" fontId="33" fillId="0" borderId="0"/>
    <xf numFmtId="181" fontId="33" fillId="0" borderId="0"/>
    <xf numFmtId="0" fontId="33" fillId="0" borderId="0"/>
    <xf numFmtId="181" fontId="33" fillId="0" borderId="0"/>
    <xf numFmtId="0" fontId="34" fillId="0" borderId="0"/>
    <xf numFmtId="0" fontId="27" fillId="0" borderId="0"/>
    <xf numFmtId="181" fontId="27" fillId="0" borderId="0"/>
    <xf numFmtId="0" fontId="27" fillId="0" borderId="0"/>
    <xf numFmtId="179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27" fillId="0" borderId="0"/>
    <xf numFmtId="181" fontId="27" fillId="0" borderId="0"/>
    <xf numFmtId="0" fontId="27" fillId="0" borderId="0"/>
    <xf numFmtId="181" fontId="27" fillId="0" borderId="0"/>
    <xf numFmtId="0" fontId="33" fillId="0" borderId="0"/>
    <xf numFmtId="181" fontId="33" fillId="0" borderId="0"/>
    <xf numFmtId="0" fontId="33" fillId="0" borderId="0"/>
    <xf numFmtId="181" fontId="33" fillId="0" borderId="0"/>
    <xf numFmtId="179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3" fillId="0" borderId="0"/>
    <xf numFmtId="181" fontId="33" fillId="0" borderId="0"/>
    <xf numFmtId="0" fontId="33" fillId="0" borderId="0"/>
    <xf numFmtId="0" fontId="33" fillId="0" borderId="0"/>
    <xf numFmtId="181" fontId="33" fillId="0" borderId="0"/>
    <xf numFmtId="0" fontId="33" fillId="0" borderId="0"/>
    <xf numFmtId="181" fontId="33" fillId="0" borderId="0"/>
    <xf numFmtId="179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9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3" fillId="0" borderId="0"/>
    <xf numFmtId="181" fontId="33" fillId="0" borderId="0"/>
    <xf numFmtId="0" fontId="33" fillId="0" borderId="0"/>
    <xf numFmtId="0" fontId="27" fillId="0" borderId="0"/>
    <xf numFmtId="181" fontId="27" fillId="0" borderId="0"/>
    <xf numFmtId="0" fontId="27" fillId="0" borderId="0"/>
    <xf numFmtId="181" fontId="27" fillId="0" borderId="0"/>
    <xf numFmtId="0" fontId="33" fillId="0" borderId="0"/>
    <xf numFmtId="181" fontId="33" fillId="0" borderId="0"/>
    <xf numFmtId="0" fontId="27" fillId="0" borderId="0"/>
    <xf numFmtId="181" fontId="27" fillId="0" borderId="0"/>
    <xf numFmtId="0" fontId="27" fillId="0" borderId="0"/>
    <xf numFmtId="181" fontId="27" fillId="0" borderId="0"/>
    <xf numFmtId="0" fontId="2" fillId="0" borderId="0"/>
    <xf numFmtId="0" fontId="33" fillId="0" borderId="0"/>
    <xf numFmtId="181" fontId="33" fillId="0" borderId="0"/>
    <xf numFmtId="182" fontId="2" fillId="0" borderId="0" applyFont="0" applyFill="0" applyBorder="0" applyAlignment="0" applyProtection="0"/>
    <xf numFmtId="183" fontId="35" fillId="0" borderId="0">
      <protection locked="0"/>
    </xf>
    <xf numFmtId="184" fontId="35" fillId="0" borderId="0">
      <protection locked="0"/>
    </xf>
    <xf numFmtId="183" fontId="35" fillId="0" borderId="0">
      <protection locked="0"/>
    </xf>
    <xf numFmtId="184" fontId="35" fillId="0" borderId="0">
      <protection locked="0"/>
    </xf>
    <xf numFmtId="185" fontId="35" fillId="0" borderId="0">
      <protection locked="0"/>
    </xf>
    <xf numFmtId="186" fontId="35" fillId="0" borderId="46">
      <protection locked="0"/>
    </xf>
    <xf numFmtId="186" fontId="36" fillId="0" borderId="0">
      <protection locked="0"/>
    </xf>
    <xf numFmtId="186" fontId="36" fillId="0" borderId="0">
      <protection locked="0"/>
    </xf>
    <xf numFmtId="186" fontId="35" fillId="0" borderId="46">
      <protection locked="0"/>
    </xf>
    <xf numFmtId="0" fontId="37" fillId="9" borderId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24" borderId="0" applyNumberFormat="0" applyBorder="0" applyAlignment="0" applyProtection="0"/>
    <xf numFmtId="0" fontId="39" fillId="26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41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4" fillId="0" borderId="0"/>
    <xf numFmtId="187" fontId="41" fillId="0" borderId="47">
      <protection locked="0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42" fillId="12" borderId="0" applyNumberFormat="0" applyBorder="0" applyAlignment="0" applyProtection="0"/>
    <xf numFmtId="10" fontId="43" fillId="0" borderId="0" applyNumberFormat="0" applyFill="0" applyBorder="0" applyAlignment="0"/>
    <xf numFmtId="0" fontId="44" fillId="0" borderId="0"/>
    <xf numFmtId="0" fontId="45" fillId="42" borderId="48" applyNumberFormat="0" applyAlignment="0" applyProtection="0"/>
    <xf numFmtId="0" fontId="46" fillId="43" borderId="49" applyNumberFormat="0" applyAlignment="0" applyProtection="0"/>
    <xf numFmtId="0" fontId="47" fillId="0" borderId="2">
      <alignment horizontal="left" vertical="center"/>
    </xf>
    <xf numFmtId="41" fontId="28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3" fontId="28" fillId="0" borderId="0"/>
    <xf numFmtId="187" fontId="49" fillId="44" borderId="47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28" fillId="0" borderId="0"/>
    <xf numFmtId="0" fontId="48" fillId="0" borderId="0" applyFill="0" applyBorder="0" applyProtection="0">
      <alignment vertical="center"/>
    </xf>
    <xf numFmtId="14" fontId="28" fillId="0" borderId="0"/>
    <xf numFmtId="0" fontId="48" fillId="0" borderId="0" applyFont="0" applyFill="0" applyBorder="0" applyAlignment="0" applyProtection="0"/>
    <xf numFmtId="14" fontId="50" fillId="0" borderId="0">
      <alignment vertical="top"/>
    </xf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48" fillId="0" borderId="50" applyNumberFormat="0" applyFont="0" applyFill="0" applyAlignment="0" applyProtection="0"/>
    <xf numFmtId="0" fontId="51" fillId="0" borderId="0" applyNumberFormat="0" applyFill="0" applyBorder="0" applyAlignment="0" applyProtection="0"/>
    <xf numFmtId="179" fontId="52" fillId="0" borderId="0">
      <alignment vertical="top"/>
    </xf>
    <xf numFmtId="38" fontId="52" fillId="0" borderId="0">
      <alignment vertical="top"/>
    </xf>
    <xf numFmtId="38" fontId="52" fillId="0" borderId="0">
      <alignment vertical="top"/>
    </xf>
    <xf numFmtId="181" fontId="50" fillId="0" borderId="0" applyFont="0" applyFill="0" applyBorder="0" applyAlignment="0" applyProtection="0"/>
    <xf numFmtId="37" fontId="28" fillId="0" borderId="0"/>
    <xf numFmtId="0" fontId="38" fillId="0" borderId="0"/>
    <xf numFmtId="0" fontId="53" fillId="0" borderId="0"/>
    <xf numFmtId="0" fontId="54" fillId="0" borderId="0" applyNumberFormat="0" applyFill="0" applyBorder="0" applyAlignment="0" applyProtection="0"/>
    <xf numFmtId="193" fontId="55" fillId="0" borderId="0" applyFill="0" applyBorder="0" applyAlignment="0" applyProtection="0"/>
    <xf numFmtId="193" fontId="29" fillId="0" borderId="0" applyFill="0" applyBorder="0" applyAlignment="0" applyProtection="0"/>
    <xf numFmtId="193" fontId="56" fillId="0" borderId="0" applyFill="0" applyBorder="0" applyAlignment="0" applyProtection="0"/>
    <xf numFmtId="193" fontId="57" fillId="0" borderId="0" applyFill="0" applyBorder="0" applyAlignment="0" applyProtection="0"/>
    <xf numFmtId="193" fontId="58" fillId="0" borderId="0" applyFill="0" applyBorder="0" applyAlignment="0" applyProtection="0"/>
    <xf numFmtId="193" fontId="59" fillId="0" borderId="0" applyFill="0" applyBorder="0" applyAlignment="0" applyProtection="0"/>
    <xf numFmtId="193" fontId="60" fillId="0" borderId="0" applyFill="0" applyBorder="0" applyAlignment="0" applyProtection="0"/>
    <xf numFmtId="2" fontId="28" fillId="0" borderId="0"/>
    <xf numFmtId="0" fontId="61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Fill="0" applyBorder="0" applyProtection="0">
      <alignment horizontal="left"/>
    </xf>
    <xf numFmtId="0" fontId="64" fillId="14" borderId="0" applyNumberFormat="0" applyBorder="0" applyAlignment="0" applyProtection="0"/>
    <xf numFmtId="177" fontId="65" fillId="7" borderId="2" applyNumberFormat="0" applyFont="0" applyBorder="0" applyAlignment="0" applyProtection="0"/>
    <xf numFmtId="0" fontId="48" fillId="0" borderId="0" applyFont="0" applyFill="0" applyBorder="0" applyAlignment="0" applyProtection="0">
      <alignment horizontal="right"/>
    </xf>
    <xf numFmtId="194" fontId="66" fillId="7" borderId="0" applyNumberFormat="0" applyFont="0" applyAlignment="0"/>
    <xf numFmtId="0" fontId="67" fillId="0" borderId="0" applyProtection="0">
      <alignment horizontal="right"/>
    </xf>
    <xf numFmtId="0" fontId="68" fillId="0" borderId="0">
      <alignment horizontal="center"/>
    </xf>
    <xf numFmtId="0" fontId="69" fillId="0" borderId="51" applyNumberFormat="0" applyFill="0" applyAlignment="0" applyProtection="0"/>
    <xf numFmtId="0" fontId="70" fillId="0" borderId="52" applyNumberFormat="0" applyFill="0" applyAlignment="0" applyProtection="0"/>
    <xf numFmtId="0" fontId="71" fillId="0" borderId="53" applyNumberFormat="0" applyFill="0" applyAlignment="0" applyProtection="0"/>
    <xf numFmtId="0" fontId="71" fillId="0" borderId="0" applyNumberFormat="0" applyFill="0" applyBorder="0" applyAlignment="0" applyProtection="0"/>
    <xf numFmtId="2" fontId="72" fillId="45" borderId="0" applyAlignment="0">
      <alignment horizontal="right"/>
      <protection locked="0"/>
    </xf>
    <xf numFmtId="0" fontId="68" fillId="0" borderId="0">
      <alignment horizontal="center" textRotation="90"/>
    </xf>
    <xf numFmtId="179" fontId="73" fillId="0" borderId="0">
      <alignment vertical="top"/>
    </xf>
    <xf numFmtId="38" fontId="73" fillId="0" borderId="0">
      <alignment vertical="top"/>
    </xf>
    <xf numFmtId="38" fontId="73" fillId="0" borderId="0">
      <alignment vertical="top"/>
    </xf>
    <xf numFmtId="0" fontId="74" fillId="0" borderId="0" applyNumberFormat="0" applyFill="0" applyBorder="0" applyAlignment="0" applyProtection="0">
      <alignment vertical="top"/>
      <protection locked="0"/>
    </xf>
    <xf numFmtId="187" fontId="75" fillId="0" borderId="0"/>
    <xf numFmtId="0" fontId="28" fillId="0" borderId="0"/>
    <xf numFmtId="0" fontId="76" fillId="0" borderId="0" applyNumberFormat="0" applyFill="0" applyBorder="0" applyAlignment="0" applyProtection="0">
      <alignment vertical="top"/>
      <protection locked="0"/>
    </xf>
    <xf numFmtId="195" fontId="77" fillId="0" borderId="2">
      <alignment horizontal="center" vertical="center" wrapText="1"/>
    </xf>
    <xf numFmtId="0" fontId="78" fillId="20" borderId="48" applyNumberFormat="0" applyAlignment="0" applyProtection="0"/>
    <xf numFmtId="0" fontId="79" fillId="0" borderId="0" applyFill="0" applyBorder="0" applyProtection="0">
      <alignment vertical="center"/>
    </xf>
    <xf numFmtId="0" fontId="79" fillId="0" borderId="0" applyFill="0" applyBorder="0" applyProtection="0">
      <alignment vertical="center"/>
    </xf>
    <xf numFmtId="0" fontId="79" fillId="0" borderId="0" applyFill="0" applyBorder="0" applyProtection="0">
      <alignment vertical="center"/>
    </xf>
    <xf numFmtId="0" fontId="79" fillId="0" borderId="0" applyFill="0" applyBorder="0" applyProtection="0">
      <alignment vertical="center"/>
    </xf>
    <xf numFmtId="179" fontId="30" fillId="0" borderId="0">
      <alignment vertical="top"/>
    </xf>
    <xf numFmtId="179" fontId="30" fillId="6" borderId="0">
      <alignment vertical="top"/>
    </xf>
    <xf numFmtId="38" fontId="30" fillId="6" borderId="0">
      <alignment vertical="top"/>
    </xf>
    <xf numFmtId="38" fontId="30" fillId="6" borderId="0">
      <alignment vertical="top"/>
    </xf>
    <xf numFmtId="38" fontId="30" fillId="0" borderId="0">
      <alignment vertical="top"/>
    </xf>
    <xf numFmtId="196" fontId="30" fillId="7" borderId="0">
      <alignment vertical="top"/>
    </xf>
    <xf numFmtId="38" fontId="30" fillId="0" borderId="0">
      <alignment vertical="top"/>
    </xf>
    <xf numFmtId="0" fontId="80" fillId="0" borderId="54" applyNumberFormat="0" applyFill="0" applyAlignment="0" applyProtection="0"/>
    <xf numFmtId="197" fontId="81" fillId="0" borderId="0" applyFont="0" applyFill="0" applyBorder="0" applyAlignment="0" applyProtection="0"/>
    <xf numFmtId="198" fontId="81" fillId="0" borderId="0" applyFont="0" applyFill="0" applyBorder="0" applyAlignment="0" applyProtection="0"/>
    <xf numFmtId="197" fontId="81" fillId="0" borderId="0" applyFont="0" applyFill="0" applyBorder="0" applyAlignment="0" applyProtection="0"/>
    <xf numFmtId="198" fontId="81" fillId="0" borderId="0" applyFont="0" applyFill="0" applyBorder="0" applyAlignment="0" applyProtection="0"/>
    <xf numFmtId="199" fontId="82" fillId="0" borderId="2">
      <alignment horizontal="right"/>
      <protection locked="0"/>
    </xf>
    <xf numFmtId="200" fontId="81" fillId="0" borderId="0" applyFont="0" applyFill="0" applyBorder="0" applyAlignment="0" applyProtection="0"/>
    <xf numFmtId="201" fontId="81" fillId="0" borderId="0" applyFont="0" applyFill="0" applyBorder="0" applyAlignment="0" applyProtection="0"/>
    <xf numFmtId="200" fontId="81" fillId="0" borderId="0" applyFont="0" applyFill="0" applyBorder="0" applyAlignment="0" applyProtection="0"/>
    <xf numFmtId="201" fontId="81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ill="0" applyBorder="0" applyProtection="0">
      <alignment vertical="center"/>
    </xf>
    <xf numFmtId="0" fontId="48" fillId="0" borderId="0" applyFont="0" applyFill="0" applyBorder="0" applyAlignment="0" applyProtection="0">
      <alignment horizontal="right"/>
    </xf>
    <xf numFmtId="3" fontId="2" fillId="0" borderId="55" applyFont="0" applyBorder="0">
      <alignment horizontal="center" vertical="center"/>
    </xf>
    <xf numFmtId="0" fontId="83" fillId="46" borderId="0" applyNumberFormat="0" applyBorder="0" applyAlignment="0" applyProtection="0"/>
    <xf numFmtId="0" fontId="37" fillId="0" borderId="56"/>
    <xf numFmtId="0" fontId="18" fillId="0" borderId="0" applyNumberFormat="0" applyFill="0" applyBorder="0" applyAlignment="0" applyProtection="0"/>
    <xf numFmtId="202" fontId="2" fillId="0" borderId="0"/>
    <xf numFmtId="0" fontId="1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4" fillId="0" borderId="0">
      <alignment horizontal="right"/>
    </xf>
    <xf numFmtId="0" fontId="2" fillId="0" borderId="0"/>
    <xf numFmtId="0" fontId="85" fillId="0" borderId="0"/>
    <xf numFmtId="0" fontId="48" fillId="0" borderId="0" applyFill="0" applyBorder="0" applyProtection="0">
      <alignment vertical="center"/>
    </xf>
    <xf numFmtId="0" fontId="86" fillId="0" borderId="0"/>
    <xf numFmtId="0" fontId="28" fillId="0" borderId="0"/>
    <xf numFmtId="0" fontId="27" fillId="0" borderId="0"/>
    <xf numFmtId="0" fontId="38" fillId="47" borderId="57" applyNumberFormat="0" applyAlignment="0" applyProtection="0"/>
    <xf numFmtId="203" fontId="2" fillId="0" borderId="0" applyFont="0" applyAlignment="0">
      <alignment horizontal="center"/>
    </xf>
    <xf numFmtId="204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0" fontId="65" fillId="0" borderId="0"/>
    <xf numFmtId="206" fontId="65" fillId="0" borderId="0" applyFont="0" applyFill="0" applyBorder="0" applyAlignment="0" applyProtection="0"/>
    <xf numFmtId="207" fontId="65" fillId="0" borderId="0" applyFont="0" applyFill="0" applyBorder="0" applyAlignment="0" applyProtection="0"/>
    <xf numFmtId="0" fontId="87" fillId="42" borderId="58" applyNumberFormat="0" applyAlignment="0" applyProtection="0"/>
    <xf numFmtId="1" fontId="88" fillId="0" borderId="0" applyProtection="0">
      <alignment horizontal="right" vertical="center"/>
    </xf>
    <xf numFmtId="49" fontId="89" fillId="0" borderId="45" applyFill="0" applyProtection="0">
      <alignment vertical="center"/>
    </xf>
    <xf numFmtId="9" fontId="28" fillId="0" borderId="0" applyFont="0" applyFill="0" applyBorder="0" applyAlignment="0" applyProtection="0"/>
    <xf numFmtId="0" fontId="48" fillId="0" borderId="0" applyFill="0" applyBorder="0" applyProtection="0">
      <alignment vertical="center"/>
    </xf>
    <xf numFmtId="37" fontId="90" fillId="8" borderId="32"/>
    <xf numFmtId="37" fontId="90" fillId="8" borderId="32"/>
    <xf numFmtId="0" fontId="91" fillId="0" borderId="0" applyNumberFormat="0">
      <alignment horizontal="left"/>
    </xf>
    <xf numFmtId="208" fontId="92" fillId="0" borderId="59" applyBorder="0">
      <alignment horizontal="right"/>
      <protection locked="0"/>
    </xf>
    <xf numFmtId="49" fontId="93" fillId="0" borderId="2" applyNumberFormat="0">
      <alignment horizontal="left" vertical="center"/>
    </xf>
    <xf numFmtId="0" fontId="94" fillId="0" borderId="0"/>
    <xf numFmtId="209" fontId="94" fillId="0" borderId="0"/>
    <xf numFmtId="0" fontId="95" fillId="0" borderId="60">
      <alignment vertical="center"/>
    </xf>
    <xf numFmtId="4" fontId="96" fillId="8" borderId="58" applyNumberFormat="0" applyProtection="0">
      <alignment vertical="center"/>
    </xf>
    <xf numFmtId="4" fontId="97" fillId="8" borderId="58" applyNumberFormat="0" applyProtection="0">
      <alignment vertical="center"/>
    </xf>
    <xf numFmtId="4" fontId="96" fillId="8" borderId="58" applyNumberFormat="0" applyProtection="0">
      <alignment horizontal="left" vertical="center" indent="1"/>
    </xf>
    <xf numFmtId="4" fontId="96" fillId="8" borderId="58" applyNumberFormat="0" applyProtection="0">
      <alignment horizontal="left" vertical="center" indent="1"/>
    </xf>
    <xf numFmtId="0" fontId="28" fillId="48" borderId="58" applyNumberFormat="0" applyProtection="0">
      <alignment horizontal="left" vertical="center" indent="1"/>
    </xf>
    <xf numFmtId="4" fontId="96" fillId="49" borderId="58" applyNumberFormat="0" applyProtection="0">
      <alignment horizontal="right" vertical="center"/>
    </xf>
    <xf numFmtId="4" fontId="96" fillId="50" borderId="58" applyNumberFormat="0" applyProtection="0">
      <alignment horizontal="right" vertical="center"/>
    </xf>
    <xf numFmtId="4" fontId="96" fillId="51" borderId="58" applyNumberFormat="0" applyProtection="0">
      <alignment horizontal="right" vertical="center"/>
    </xf>
    <xf numFmtId="4" fontId="96" fillId="52" borderId="58" applyNumberFormat="0" applyProtection="0">
      <alignment horizontal="right" vertical="center"/>
    </xf>
    <xf numFmtId="4" fontId="96" fillId="53" borderId="58" applyNumberFormat="0" applyProtection="0">
      <alignment horizontal="right" vertical="center"/>
    </xf>
    <xf numFmtId="4" fontId="96" fillId="54" borderId="58" applyNumberFormat="0" applyProtection="0">
      <alignment horizontal="right" vertical="center"/>
    </xf>
    <xf numFmtId="4" fontId="96" fillId="55" borderId="58" applyNumberFormat="0" applyProtection="0">
      <alignment horizontal="right" vertical="center"/>
    </xf>
    <xf numFmtId="4" fontId="96" fillId="56" borderId="58" applyNumberFormat="0" applyProtection="0">
      <alignment horizontal="right" vertical="center"/>
    </xf>
    <xf numFmtId="4" fontId="96" fillId="57" borderId="58" applyNumberFormat="0" applyProtection="0">
      <alignment horizontal="right" vertical="center"/>
    </xf>
    <xf numFmtId="4" fontId="98" fillId="58" borderId="58" applyNumberFormat="0" applyProtection="0">
      <alignment horizontal="left" vertical="center" indent="1"/>
    </xf>
    <xf numFmtId="4" fontId="96" fillId="59" borderId="61" applyNumberFormat="0" applyProtection="0">
      <alignment horizontal="left" vertical="center" indent="1"/>
    </xf>
    <xf numFmtId="4" fontId="99" fillId="60" borderId="0" applyNumberFormat="0" applyProtection="0">
      <alignment horizontal="left" vertical="center" indent="1"/>
    </xf>
    <xf numFmtId="0" fontId="28" fillId="48" borderId="58" applyNumberFormat="0" applyProtection="0">
      <alignment horizontal="left" vertical="center" indent="1"/>
    </xf>
    <xf numFmtId="4" fontId="100" fillId="59" borderId="58" applyNumberFormat="0" applyProtection="0">
      <alignment horizontal="left" vertical="center" indent="1"/>
    </xf>
    <xf numFmtId="4" fontId="100" fillId="61" borderId="58" applyNumberFormat="0" applyProtection="0">
      <alignment horizontal="left" vertical="center" indent="1"/>
    </xf>
    <xf numFmtId="0" fontId="28" fillId="61" borderId="58" applyNumberFormat="0" applyProtection="0">
      <alignment horizontal="left" vertical="center" indent="1"/>
    </xf>
    <xf numFmtId="0" fontId="28" fillId="61" borderId="58" applyNumberFormat="0" applyProtection="0">
      <alignment horizontal="left" vertical="center" indent="1"/>
    </xf>
    <xf numFmtId="0" fontId="28" fillId="62" borderId="58" applyNumberFormat="0" applyProtection="0">
      <alignment horizontal="left" vertical="center" indent="1"/>
    </xf>
    <xf numFmtId="0" fontId="28" fillId="62" borderId="58" applyNumberFormat="0" applyProtection="0">
      <alignment horizontal="left" vertical="center" indent="1"/>
    </xf>
    <xf numFmtId="0" fontId="28" fillId="6" borderId="58" applyNumberFormat="0" applyProtection="0">
      <alignment horizontal="left" vertical="center" indent="1"/>
    </xf>
    <xf numFmtId="0" fontId="28" fillId="6" borderId="58" applyNumberFormat="0" applyProtection="0">
      <alignment horizontal="left" vertical="center" indent="1"/>
    </xf>
    <xf numFmtId="0" fontId="28" fillId="48" borderId="58" applyNumberFormat="0" applyProtection="0">
      <alignment horizontal="left" vertical="center" indent="1"/>
    </xf>
    <xf numFmtId="0" fontId="28" fillId="48" borderId="58" applyNumberFormat="0" applyProtection="0">
      <alignment horizontal="left" vertical="center" indent="1"/>
    </xf>
    <xf numFmtId="0" fontId="2" fillId="0" borderId="0"/>
    <xf numFmtId="4" fontId="96" fillId="63" borderId="58" applyNumberFormat="0" applyProtection="0">
      <alignment vertical="center"/>
    </xf>
    <xf numFmtId="4" fontId="97" fillId="63" borderId="58" applyNumberFormat="0" applyProtection="0">
      <alignment vertical="center"/>
    </xf>
    <xf numFmtId="4" fontId="96" fillId="63" borderId="58" applyNumberFormat="0" applyProtection="0">
      <alignment horizontal="left" vertical="center" indent="1"/>
    </xf>
    <xf numFmtId="4" fontId="96" fillId="63" borderId="58" applyNumberFormat="0" applyProtection="0">
      <alignment horizontal="left" vertical="center" indent="1"/>
    </xf>
    <xf numFmtId="4" fontId="96" fillId="59" borderId="58" applyNumberFormat="0" applyProtection="0">
      <alignment horizontal="right" vertical="center"/>
    </xf>
    <xf numFmtId="4" fontId="97" fillId="59" borderId="58" applyNumberFormat="0" applyProtection="0">
      <alignment horizontal="right" vertical="center"/>
    </xf>
    <xf numFmtId="0" fontId="28" fillId="48" borderId="58" applyNumberFormat="0" applyProtection="0">
      <alignment horizontal="left" vertical="center" indent="1"/>
    </xf>
    <xf numFmtId="0" fontId="28" fillId="48" borderId="58" applyNumberFormat="0" applyProtection="0">
      <alignment horizontal="left" vertical="center" indent="1"/>
    </xf>
    <xf numFmtId="0" fontId="101" fillId="0" borderId="0"/>
    <xf numFmtId="4" fontId="102" fillId="59" borderId="58" applyNumberFormat="0" applyProtection="0">
      <alignment horizontal="right" vertical="center"/>
    </xf>
    <xf numFmtId="0" fontId="103" fillId="0" borderId="0">
      <alignment horizontal="left" vertical="center" wrapText="1"/>
    </xf>
    <xf numFmtId="0" fontId="28" fillId="0" borderId="0"/>
    <xf numFmtId="0" fontId="27" fillId="0" borderId="0"/>
    <xf numFmtId="0" fontId="104" fillId="0" borderId="0" applyBorder="0" applyProtection="0">
      <alignment vertical="center"/>
    </xf>
    <xf numFmtId="0" fontId="104" fillId="0" borderId="45" applyBorder="0" applyProtection="0">
      <alignment horizontal="right" vertical="center"/>
    </xf>
    <xf numFmtId="0" fontId="105" fillId="64" borderId="0" applyBorder="0" applyProtection="0">
      <alignment horizontal="centerContinuous" vertical="center"/>
    </xf>
    <xf numFmtId="0" fontId="105" fillId="65" borderId="45" applyBorder="0" applyProtection="0">
      <alignment horizontal="centerContinuous" vertical="center"/>
    </xf>
    <xf numFmtId="0" fontId="106" fillId="0" borderId="0"/>
    <xf numFmtId="179" fontId="107" fillId="66" borderId="0">
      <alignment horizontal="right" vertical="top"/>
    </xf>
    <xf numFmtId="38" fontId="107" fillId="66" borderId="0">
      <alignment horizontal="right" vertical="top"/>
    </xf>
    <xf numFmtId="38" fontId="107" fillId="66" borderId="0">
      <alignment horizontal="right" vertical="top"/>
    </xf>
    <xf numFmtId="0" fontId="86" fillId="0" borderId="0"/>
    <xf numFmtId="0" fontId="108" fillId="0" borderId="0" applyFill="0" applyBorder="0" applyProtection="0">
      <alignment horizontal="left"/>
    </xf>
    <xf numFmtId="0" fontId="63" fillId="0" borderId="31" applyFill="0" applyBorder="0" applyProtection="0">
      <alignment horizontal="left" vertical="top"/>
    </xf>
    <xf numFmtId="0" fontId="109" fillId="0" borderId="0">
      <alignment horizontal="centerContinuous"/>
    </xf>
    <xf numFmtId="0" fontId="110" fillId="0" borderId="0" applyBorder="0" applyProtection="0"/>
    <xf numFmtId="0" fontId="110" fillId="0" borderId="0"/>
    <xf numFmtId="0" fontId="111" fillId="0" borderId="31" applyFill="0" applyBorder="0" applyProtection="0"/>
    <xf numFmtId="0" fontId="111" fillId="0" borderId="0"/>
    <xf numFmtId="0" fontId="112" fillId="0" borderId="0" applyFill="0" applyBorder="0" applyProtection="0"/>
    <xf numFmtId="0" fontId="113" fillId="0" borderId="0"/>
    <xf numFmtId="0" fontId="114" fillId="0" borderId="0" applyNumberFormat="0" applyFill="0" applyBorder="0" applyAlignment="0" applyProtection="0"/>
    <xf numFmtId="0" fontId="115" fillId="0" borderId="62" applyNumberFormat="0" applyFill="0" applyAlignment="0" applyProtection="0"/>
    <xf numFmtId="0" fontId="116" fillId="0" borderId="50" applyFill="0" applyBorder="0" applyProtection="0">
      <alignment vertical="center"/>
    </xf>
    <xf numFmtId="0" fontId="117" fillId="0" borderId="0">
      <alignment horizontal="fill"/>
    </xf>
    <xf numFmtId="0" fontId="65" fillId="0" borderId="0"/>
    <xf numFmtId="0" fontId="118" fillId="0" borderId="0" applyNumberFormat="0" applyFill="0" applyBorder="0" applyAlignment="0" applyProtection="0"/>
    <xf numFmtId="0" fontId="119" fillId="0" borderId="45" applyBorder="0" applyProtection="0">
      <alignment horizontal="right"/>
    </xf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0" fontId="39" fillId="70" borderId="0" applyNumberFormat="0" applyBorder="0" applyAlignment="0" applyProtection="0"/>
    <xf numFmtId="187" fontId="41" fillId="0" borderId="47">
      <protection locked="0"/>
    </xf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0" fontId="78" fillId="21" borderId="48" applyNumberFormat="0" applyAlignment="0" applyProtection="0"/>
    <xf numFmtId="3" fontId="120" fillId="0" borderId="0">
      <alignment horizontal="center" vertical="center" textRotation="90" wrapText="1"/>
    </xf>
    <xf numFmtId="210" fontId="41" fillId="0" borderId="2">
      <alignment vertical="top" wrapText="1"/>
    </xf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87" fillId="71" borderId="5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45" fillId="71" borderId="48" applyNumberFormat="0" applyAlignment="0" applyProtection="0"/>
    <xf numFmtId="0" fontId="121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211" fontId="123" fillId="0" borderId="2">
      <alignment vertical="top" wrapText="1"/>
    </xf>
    <xf numFmtId="4" fontId="124" fillId="0" borderId="2">
      <alignment horizontal="left" vertical="center"/>
    </xf>
    <xf numFmtId="4" fontId="124" fillId="0" borderId="2"/>
    <xf numFmtId="4" fontId="124" fillId="72" borderId="2"/>
    <xf numFmtId="4" fontId="124" fillId="73" borderId="2"/>
    <xf numFmtId="4" fontId="125" fillId="74" borderId="2"/>
    <xf numFmtId="4" fontId="126" fillId="6" borderId="2"/>
    <xf numFmtId="4" fontId="127" fillId="0" borderId="2">
      <alignment horizontal="center" wrapText="1"/>
    </xf>
    <xf numFmtId="211" fontId="124" fillId="0" borderId="2"/>
    <xf numFmtId="211" fontId="123" fillId="0" borderId="2">
      <alignment horizontal="center" vertical="center" wrapText="1"/>
    </xf>
    <xf numFmtId="211" fontId="123" fillId="0" borderId="2">
      <alignment vertical="top" wrapText="1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28" fillId="0" borderId="0" applyBorder="0">
      <alignment horizontal="center" vertical="center" wrapText="1"/>
    </xf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0" fillId="0" borderId="52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53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63" applyBorder="0">
      <alignment horizontal="center" vertical="center" wrapText="1"/>
    </xf>
    <xf numFmtId="187" fontId="49" fillId="44" borderId="47"/>
    <xf numFmtId="4" fontId="132" fillId="8" borderId="2" applyBorder="0">
      <alignment horizontal="right"/>
    </xf>
    <xf numFmtId="49" fontId="133" fillId="0" borderId="0" applyBorder="0">
      <alignment vertical="center"/>
    </xf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0" fontId="115" fillId="0" borderId="62" applyNumberFormat="0" applyFill="0" applyAlignment="0" applyProtection="0"/>
    <xf numFmtId="3" fontId="49" fillId="0" borderId="2" applyBorder="0">
      <alignment vertical="center"/>
    </xf>
    <xf numFmtId="0" fontId="18" fillId="0" borderId="46" applyNumberFormat="0" applyFill="0" applyAlignment="0" applyProtection="0"/>
    <xf numFmtId="0" fontId="18" fillId="0" borderId="46" applyNumberFormat="0" applyFill="0" applyAlignment="0" applyProtection="0"/>
    <xf numFmtId="0" fontId="18" fillId="0" borderId="46" applyNumberFormat="0" applyFill="0" applyAlignment="0" applyProtection="0"/>
    <xf numFmtId="0" fontId="18" fillId="0" borderId="46" applyNumberFormat="0" applyFill="0" applyAlignment="0" applyProtection="0"/>
    <xf numFmtId="0" fontId="18" fillId="0" borderId="46" applyNumberFormat="0" applyFill="0" applyAlignment="0" applyProtection="0"/>
    <xf numFmtId="0" fontId="18" fillId="0" borderId="46" applyNumberFormat="0" applyFill="0" applyAlignment="0" applyProtection="0"/>
    <xf numFmtId="0" fontId="18" fillId="0" borderId="46" applyNumberFormat="0" applyFill="0" applyAlignment="0" applyProtection="0"/>
    <xf numFmtId="0" fontId="18" fillId="0" borderId="46" applyNumberFormat="0" applyFill="0" applyAlignment="0" applyProtection="0"/>
    <xf numFmtId="0" fontId="18" fillId="0" borderId="46" applyNumberFormat="0" applyFill="0" applyAlignment="0" applyProtection="0"/>
    <xf numFmtId="0" fontId="18" fillId="0" borderId="46" applyNumberFormat="0" applyFill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46" fillId="75" borderId="49" applyNumberFormat="0" applyAlignment="0" applyProtection="0"/>
    <xf numFmtId="0" fontId="2" fillId="0" borderId="0">
      <alignment wrapText="1"/>
    </xf>
    <xf numFmtId="0" fontId="130" fillId="0" borderId="0">
      <alignment horizontal="center" vertical="top" wrapText="1"/>
    </xf>
    <xf numFmtId="0" fontId="134" fillId="0" borderId="0">
      <alignment horizontal="centerContinuous" vertical="center" wrapText="1"/>
    </xf>
    <xf numFmtId="181" fontId="130" fillId="0" borderId="0">
      <alignment horizontal="center" vertical="top"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0" fontId="18" fillId="7" borderId="0" applyFill="0">
      <alignment wrapText="1"/>
    </xf>
    <xf numFmtId="181" fontId="18" fillId="7" borderId="0" applyFill="0">
      <alignment wrapText="1"/>
    </xf>
    <xf numFmtId="164" fontId="24" fillId="7" borderId="2">
      <alignment wrapText="1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7" fontId="135" fillId="0" borderId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49" fontId="120" fillId="0" borderId="2">
      <alignment horizontal="right" vertical="top" wrapText="1"/>
    </xf>
    <xf numFmtId="193" fontId="136" fillId="0" borderId="0">
      <alignment horizontal="right" vertical="top" wrapText="1"/>
    </xf>
    <xf numFmtId="0" fontId="28" fillId="0" borderId="0"/>
    <xf numFmtId="0" fontId="28" fillId="0" borderId="0"/>
    <xf numFmtId="0" fontId="28" fillId="0" borderId="0"/>
    <xf numFmtId="0" fontId="137" fillId="0" borderId="0"/>
    <xf numFmtId="0" fontId="38" fillId="0" borderId="0"/>
    <xf numFmtId="0" fontId="38" fillId="0" borderId="0"/>
    <xf numFmtId="0" fontId="28" fillId="0" borderId="0"/>
    <xf numFmtId="0" fontId="65" fillId="0" borderId="0"/>
    <xf numFmtId="0" fontId="38" fillId="0" borderId="0"/>
    <xf numFmtId="0" fontId="38" fillId="0" borderId="0"/>
    <xf numFmtId="0" fontId="2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1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39" fillId="0" borderId="0"/>
    <xf numFmtId="0" fontId="38" fillId="0" borderId="0"/>
    <xf numFmtId="0" fontId="138" fillId="0" borderId="0"/>
    <xf numFmtId="0" fontId="140" fillId="0" borderId="0"/>
    <xf numFmtId="0" fontId="38" fillId="0" borderId="0"/>
    <xf numFmtId="0" fontId="38" fillId="0" borderId="0"/>
    <xf numFmtId="181" fontId="38" fillId="0" borderId="0"/>
    <xf numFmtId="49" fontId="132" fillId="0" borderId="0" applyBorder="0">
      <alignment vertical="top"/>
    </xf>
    <xf numFmtId="0" fontId="29" fillId="0" borderId="0">
      <alignment horizontal="left"/>
    </xf>
    <xf numFmtId="0" fontId="38" fillId="0" borderId="0"/>
    <xf numFmtId="0" fontId="41" fillId="0" borderId="0"/>
    <xf numFmtId="0" fontId="141" fillId="0" borderId="0"/>
    <xf numFmtId="0" fontId="28" fillId="0" borderId="0"/>
    <xf numFmtId="0" fontId="28" fillId="0" borderId="0"/>
    <xf numFmtId="0" fontId="28" fillId="0" borderId="0"/>
    <xf numFmtId="1" fontId="142" fillId="0" borderId="2">
      <alignment horizontal="left" vertical="center"/>
    </xf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11" fontId="143" fillId="0" borderId="2">
      <alignment vertical="top"/>
    </xf>
    <xf numFmtId="193" fontId="144" fillId="8" borderId="32" applyNumberFormat="0" applyBorder="0" applyAlignment="0">
      <alignment vertical="center"/>
      <protection locked="0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" fillId="77" borderId="57" applyNumberFormat="0" applyFont="0" applyAlignment="0" applyProtection="0"/>
    <xf numFmtId="0" fontId="2" fillId="77" borderId="57" applyNumberFormat="0" applyFont="0" applyAlignment="0" applyProtection="0"/>
    <xf numFmtId="0" fontId="2" fillId="77" borderId="57" applyNumberFormat="0" applyFont="0" applyAlignment="0" applyProtection="0"/>
    <xf numFmtId="0" fontId="2" fillId="77" borderId="57" applyNumberFormat="0" applyFont="0" applyAlignment="0" applyProtection="0"/>
    <xf numFmtId="0" fontId="2" fillId="77" borderId="57" applyNumberFormat="0" applyFont="0" applyAlignment="0" applyProtection="0"/>
    <xf numFmtId="0" fontId="2" fillId="77" borderId="57" applyNumberFormat="0" applyFont="0" applyAlignment="0" applyProtection="0"/>
    <xf numFmtId="0" fontId="2" fillId="77" borderId="57" applyNumberFormat="0" applyFont="0" applyAlignment="0" applyProtection="0"/>
    <xf numFmtId="0" fontId="2" fillId="77" borderId="57" applyNumberFormat="0" applyFont="0" applyAlignment="0" applyProtection="0"/>
    <xf numFmtId="0" fontId="2" fillId="77" borderId="57" applyNumberFormat="0" applyFont="0" applyAlignment="0" applyProtection="0"/>
    <xf numFmtId="0" fontId="2" fillId="77" borderId="57" applyNumberFormat="0" applyFont="0" applyAlignment="0" applyProtection="0"/>
    <xf numFmtId="0" fontId="2" fillId="77" borderId="57" applyNumberFormat="0" applyFont="0" applyAlignment="0" applyProtection="0"/>
    <xf numFmtId="0" fontId="2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0" fontId="28" fillId="77" borderId="57" applyNumberFormat="0" applyFont="0" applyAlignment="0" applyProtection="0"/>
    <xf numFmtId="49" fontId="125" fillId="0" borderId="30">
      <alignment horizontal="left" vertical="center"/>
    </xf>
    <xf numFmtId="9" fontId="2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46" fillId="0" borderId="2"/>
    <xf numFmtId="0" fontId="2" fillId="0" borderId="2" applyNumberFormat="0" applyFont="0" applyFill="0" applyAlignment="0" applyProtection="0"/>
    <xf numFmtId="3" fontId="147" fillId="78" borderId="30">
      <alignment horizontal="justify" vertical="center"/>
    </xf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80" fillId="0" borderId="54" applyNumberFormat="0" applyFill="0" applyAlignment="0" applyProtection="0"/>
    <xf numFmtId="0" fontId="27" fillId="0" borderId="0"/>
    <xf numFmtId="179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81" fontId="27" fillId="0" borderId="0"/>
    <xf numFmtId="49" fontId="136" fillId="0" borderId="0"/>
    <xf numFmtId="49" fontId="148" fillId="0" borderId="0">
      <alignment vertical="top"/>
    </xf>
    <xf numFmtId="193" fontId="18" fillId="0" borderId="0" applyFill="0" applyBorder="0" applyAlignment="0" applyProtection="0"/>
    <xf numFmtId="193" fontId="18" fillId="0" borderId="0" applyFill="0" applyBorder="0" applyAlignment="0" applyProtection="0"/>
    <xf numFmtId="193" fontId="18" fillId="0" borderId="0" applyFill="0" applyBorder="0" applyAlignment="0" applyProtection="0"/>
    <xf numFmtId="193" fontId="18" fillId="0" borderId="0" applyFill="0" applyBorder="0" applyAlignment="0" applyProtection="0"/>
    <xf numFmtId="193" fontId="18" fillId="0" borderId="0" applyFill="0" applyBorder="0" applyAlignment="0" applyProtection="0"/>
    <xf numFmtId="193" fontId="18" fillId="0" borderId="0" applyFill="0" applyBorder="0" applyAlignment="0" applyProtection="0"/>
    <xf numFmtId="193" fontId="18" fillId="0" borderId="0" applyFill="0" applyBorder="0" applyAlignment="0" applyProtection="0"/>
    <xf numFmtId="193" fontId="18" fillId="0" borderId="0" applyFill="0" applyBorder="0" applyAlignment="0" applyProtection="0"/>
    <xf numFmtId="193" fontId="18" fillId="0" borderId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9" fontId="18" fillId="0" borderId="0">
      <alignment horizontal="center"/>
    </xf>
    <xf numFmtId="49" fontId="18" fillId="0" borderId="0">
      <alignment horizontal="center"/>
    </xf>
    <xf numFmtId="49" fontId="18" fillId="0" borderId="0">
      <alignment horizontal="center"/>
    </xf>
    <xf numFmtId="49" fontId="18" fillId="0" borderId="0">
      <alignment horizontal="center"/>
    </xf>
    <xf numFmtId="49" fontId="18" fillId="0" borderId="0">
      <alignment horizontal="center"/>
    </xf>
    <xf numFmtId="49" fontId="18" fillId="0" borderId="0">
      <alignment horizontal="center"/>
    </xf>
    <xf numFmtId="49" fontId="18" fillId="0" borderId="0">
      <alignment horizontal="center"/>
    </xf>
    <xf numFmtId="49" fontId="18" fillId="0" borderId="0">
      <alignment horizontal="center"/>
    </xf>
    <xf numFmtId="49" fontId="18" fillId="0" borderId="0">
      <alignment horizontal="center"/>
    </xf>
    <xf numFmtId="49" fontId="18" fillId="0" borderId="0">
      <alignment horizontal="center"/>
    </xf>
    <xf numFmtId="212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214" fontId="28" fillId="0" borderId="0" applyFont="0" applyFill="0" applyBorder="0" applyAlignment="0" applyProtection="0"/>
    <xf numFmtId="215" fontId="28" fillId="0" borderId="0" applyFont="0" applyFill="0" applyBorder="0" applyAlignment="0" applyProtection="0"/>
    <xf numFmtId="216" fontId="28" fillId="0" borderId="0" applyFont="0" applyFill="0" applyBorder="0" applyAlignment="0" applyProtection="0"/>
    <xf numFmtId="216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2" fillId="0" borderId="0" applyFont="0" applyFill="0" applyBorder="0" applyAlignment="0" applyProtection="0"/>
    <xf numFmtId="213" fontId="28" fillId="0" borderId="0" applyFont="0" applyFill="0" applyBorder="0" applyAlignment="0" applyProtection="0"/>
    <xf numFmtId="21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217" fontId="41" fillId="0" borderId="0" applyFill="0" applyBorder="0" applyAlignment="0" applyProtection="0"/>
    <xf numFmtId="43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4" fontId="132" fillId="7" borderId="0" applyBorder="0">
      <alignment horizontal="right"/>
    </xf>
    <xf numFmtId="4" fontId="132" fillId="7" borderId="0" applyBorder="0">
      <alignment horizontal="right"/>
    </xf>
    <xf numFmtId="4" fontId="132" fillId="7" borderId="0" applyBorder="0">
      <alignment horizontal="right"/>
    </xf>
    <xf numFmtId="4" fontId="132" fillId="79" borderId="4" applyBorder="0">
      <alignment horizontal="right"/>
    </xf>
    <xf numFmtId="4" fontId="132" fillId="7" borderId="2" applyFont="0" applyBorder="0">
      <alignment horizontal="right"/>
    </xf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219" fontId="41" fillId="0" borderId="30">
      <alignment vertical="top" wrapText="1"/>
    </xf>
    <xf numFmtId="216" fontId="2" fillId="0" borderId="2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20" fontId="35" fillId="0" borderId="0">
      <protection locked="0"/>
    </xf>
    <xf numFmtId="49" fontId="123" fillId="0" borderId="2">
      <alignment horizontal="center" vertical="center" wrapText="1"/>
    </xf>
    <xf numFmtId="0" fontId="41" fillId="0" borderId="2" applyBorder="0">
      <alignment horizontal="center" vertical="center" wrapText="1"/>
    </xf>
    <xf numFmtId="49" fontId="103" fillId="0" borderId="2" applyNumberFormat="0" applyFill="0" applyAlignment="0" applyProtection="0"/>
    <xf numFmtId="164" fontId="2" fillId="0" borderId="0"/>
    <xf numFmtId="0" fontId="28" fillId="0" borderId="0"/>
  </cellStyleXfs>
  <cellXfs count="298">
    <xf numFmtId="0" fontId="0" fillId="0" borderId="0" xfId="0"/>
    <xf numFmtId="0" fontId="3" fillId="0" borderId="0" xfId="1" applyFont="1" applyFill="1"/>
    <xf numFmtId="164" fontId="3" fillId="0" borderId="0" xfId="1" applyNumberFormat="1" applyFont="1" applyFill="1"/>
    <xf numFmtId="0" fontId="3" fillId="2" borderId="0" xfId="1" applyFont="1" applyFill="1"/>
    <xf numFmtId="0" fontId="4" fillId="0" borderId="0" xfId="1" applyFont="1" applyFill="1" applyAlignment="1">
      <alignment horizontal="center"/>
    </xf>
    <xf numFmtId="0" fontId="5" fillId="0" borderId="0" xfId="1" applyFont="1" applyFill="1" applyAlignment="1"/>
    <xf numFmtId="0" fontId="3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49" fontId="3" fillId="2" borderId="2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left" wrapText="1"/>
    </xf>
    <xf numFmtId="165" fontId="3" fillId="3" borderId="8" xfId="1" applyNumberFormat="1" applyFont="1" applyFill="1" applyBorder="1"/>
    <xf numFmtId="0" fontId="3" fillId="3" borderId="2" xfId="1" applyFont="1" applyFill="1" applyBorder="1"/>
    <xf numFmtId="0" fontId="3" fillId="3" borderId="9" xfId="1" applyFont="1" applyFill="1" applyBorder="1"/>
    <xf numFmtId="164" fontId="3" fillId="0" borderId="8" xfId="1" applyNumberFormat="1" applyFont="1" applyFill="1" applyBorder="1"/>
    <xf numFmtId="164" fontId="3" fillId="0" borderId="2" xfId="1" applyNumberFormat="1" applyFont="1" applyFill="1" applyBorder="1"/>
    <xf numFmtId="167" fontId="4" fillId="3" borderId="8" xfId="1" applyNumberFormat="1" applyFont="1" applyFill="1" applyBorder="1"/>
    <xf numFmtId="167" fontId="4" fillId="3" borderId="2" xfId="1" applyNumberFormat="1" applyFont="1" applyFill="1" applyBorder="1"/>
    <xf numFmtId="167" fontId="4" fillId="3" borderId="9" xfId="1" applyNumberFormat="1" applyFont="1" applyFill="1" applyBorder="1"/>
    <xf numFmtId="164" fontId="4" fillId="0" borderId="8" xfId="1" applyNumberFormat="1" applyFont="1" applyFill="1" applyBorder="1"/>
    <xf numFmtId="164" fontId="4" fillId="0" borderId="2" xfId="1" applyNumberFormat="1" applyFont="1" applyFill="1" applyBorder="1"/>
    <xf numFmtId="167" fontId="3" fillId="3" borderId="8" xfId="1" applyNumberFormat="1" applyFont="1" applyFill="1" applyBorder="1"/>
    <xf numFmtId="167" fontId="3" fillId="3" borderId="2" xfId="1" applyNumberFormat="1" applyFont="1" applyFill="1" applyBorder="1"/>
    <xf numFmtId="167" fontId="3" fillId="3" borderId="9" xfId="1" applyNumberFormat="1" applyFont="1" applyFill="1" applyBorder="1"/>
    <xf numFmtId="166" fontId="3" fillId="2" borderId="0" xfId="1" applyNumberFormat="1" applyFont="1" applyFill="1"/>
    <xf numFmtId="49" fontId="3" fillId="2" borderId="2" xfId="1" applyNumberFormat="1" applyFont="1" applyFill="1" applyBorder="1" applyAlignment="1">
      <alignment horizontal="center" vertical="top"/>
    </xf>
    <xf numFmtId="168" fontId="3" fillId="0" borderId="8" xfId="1" applyNumberFormat="1" applyFont="1" applyFill="1" applyBorder="1"/>
    <xf numFmtId="168" fontId="3" fillId="0" borderId="2" xfId="1" applyNumberFormat="1" applyFont="1" applyFill="1" applyBorder="1"/>
    <xf numFmtId="49" fontId="3" fillId="2" borderId="10" xfId="1" applyNumberFormat="1" applyFont="1" applyFill="1" applyBorder="1" applyAlignment="1">
      <alignment horizontal="center"/>
    </xf>
    <xf numFmtId="49" fontId="3" fillId="2" borderId="10" xfId="1" applyNumberFormat="1" applyFont="1" applyFill="1" applyBorder="1" applyAlignment="1">
      <alignment horizontal="left" wrapText="1"/>
    </xf>
    <xf numFmtId="167" fontId="3" fillId="3" borderId="11" xfId="1" applyNumberFormat="1" applyFont="1" applyFill="1" applyBorder="1"/>
    <xf numFmtId="167" fontId="3" fillId="3" borderId="10" xfId="1" applyNumberFormat="1" applyFont="1" applyFill="1" applyBorder="1"/>
    <xf numFmtId="167" fontId="3" fillId="3" borderId="12" xfId="1" applyNumberFormat="1" applyFont="1" applyFill="1" applyBorder="1"/>
    <xf numFmtId="164" fontId="3" fillId="0" borderId="13" xfId="1" applyNumberFormat="1" applyFont="1" applyFill="1" applyBorder="1"/>
    <xf numFmtId="164" fontId="3" fillId="0" borderId="10" xfId="1" applyNumberFormat="1" applyFont="1" applyFill="1" applyBorder="1"/>
    <xf numFmtId="49" fontId="3" fillId="2" borderId="14" xfId="1" applyNumberFormat="1" applyFont="1" applyFill="1" applyBorder="1" applyAlignment="1">
      <alignment horizontal="center"/>
    </xf>
    <xf numFmtId="49" fontId="3" fillId="2" borderId="15" xfId="1" applyNumberFormat="1" applyFont="1" applyFill="1" applyBorder="1" applyAlignment="1">
      <alignment horizontal="left" wrapText="1"/>
    </xf>
    <xf numFmtId="167" fontId="3" fillId="3" borderId="16" xfId="1" applyNumberFormat="1" applyFont="1" applyFill="1" applyBorder="1"/>
    <xf numFmtId="167" fontId="3" fillId="3" borderId="14" xfId="1" applyNumberFormat="1" applyFont="1" applyFill="1" applyBorder="1"/>
    <xf numFmtId="167" fontId="3" fillId="3" borderId="17" xfId="1" applyNumberFormat="1" applyFont="1" applyFill="1" applyBorder="1"/>
    <xf numFmtId="164" fontId="3" fillId="0" borderId="14" xfId="1" applyNumberFormat="1" applyFont="1" applyFill="1" applyBorder="1"/>
    <xf numFmtId="49" fontId="3" fillId="2" borderId="14" xfId="1" applyNumberFormat="1" applyFont="1" applyFill="1" applyBorder="1" applyAlignment="1">
      <alignment horizontal="left" wrapText="1"/>
    </xf>
    <xf numFmtId="167" fontId="3" fillId="3" borderId="18" xfId="1" applyNumberFormat="1" applyFont="1" applyFill="1" applyBorder="1"/>
    <xf numFmtId="164" fontId="3" fillId="0" borderId="18" xfId="1" applyNumberFormat="1" applyFont="1" applyFill="1" applyBorder="1"/>
    <xf numFmtId="49" fontId="3" fillId="2" borderId="19" xfId="1" applyNumberFormat="1" applyFont="1" applyFill="1" applyBorder="1" applyAlignment="1">
      <alignment horizontal="center"/>
    </xf>
    <xf numFmtId="49" fontId="3" fillId="2" borderId="19" xfId="1" applyNumberFormat="1" applyFont="1" applyFill="1" applyBorder="1" applyAlignment="1">
      <alignment horizontal="left" wrapText="1"/>
    </xf>
    <xf numFmtId="167" fontId="3" fillId="3" borderId="20" xfId="1" applyNumberFormat="1" applyFont="1" applyFill="1" applyBorder="1"/>
    <xf numFmtId="167" fontId="3" fillId="3" borderId="19" xfId="1" applyNumberFormat="1" applyFont="1" applyFill="1" applyBorder="1"/>
    <xf numFmtId="167" fontId="3" fillId="3" borderId="21" xfId="1" applyNumberFormat="1" applyFont="1" applyFill="1" applyBorder="1"/>
    <xf numFmtId="168" fontId="3" fillId="0" borderId="20" xfId="1" applyNumberFormat="1" applyFont="1" applyFill="1" applyBorder="1"/>
    <xf numFmtId="168" fontId="3" fillId="0" borderId="19" xfId="1" applyNumberFormat="1" applyFont="1" applyFill="1" applyBorder="1"/>
    <xf numFmtId="167" fontId="7" fillId="3" borderId="8" xfId="1" applyNumberFormat="1" applyFont="1" applyFill="1" applyBorder="1"/>
    <xf numFmtId="167" fontId="8" fillId="3" borderId="2" xfId="1" applyNumberFormat="1" applyFont="1" applyFill="1" applyBorder="1"/>
    <xf numFmtId="167" fontId="8" fillId="3" borderId="9" xfId="1" applyNumberFormat="1" applyFont="1" applyFill="1" applyBorder="1"/>
    <xf numFmtId="164" fontId="7" fillId="0" borderId="8" xfId="1" applyNumberFormat="1" applyFont="1" applyFill="1" applyBorder="1"/>
    <xf numFmtId="164" fontId="8" fillId="0" borderId="2" xfId="1" applyNumberFormat="1" applyFont="1" applyFill="1" applyBorder="1"/>
    <xf numFmtId="167" fontId="8" fillId="3" borderId="8" xfId="1" applyNumberFormat="1" applyFont="1" applyFill="1" applyBorder="1"/>
    <xf numFmtId="164" fontId="8" fillId="0" borderId="8" xfId="1" applyNumberFormat="1" applyFont="1" applyFill="1" applyBorder="1"/>
    <xf numFmtId="164" fontId="7" fillId="0" borderId="2" xfId="1" applyNumberFormat="1" applyFont="1" applyFill="1" applyBorder="1"/>
    <xf numFmtId="167" fontId="8" fillId="3" borderId="7" xfId="1" applyNumberFormat="1" applyFont="1" applyFill="1" applyBorder="1"/>
    <xf numFmtId="0" fontId="9" fillId="2" borderId="2" xfId="1" applyFont="1" applyFill="1" applyBorder="1" applyAlignment="1">
      <alignment horizontal="left" vertical="top" wrapText="1"/>
    </xf>
    <xf numFmtId="168" fontId="8" fillId="0" borderId="2" xfId="1" applyNumberFormat="1" applyFont="1" applyFill="1" applyBorder="1"/>
    <xf numFmtId="0" fontId="9" fillId="2" borderId="2" xfId="1" applyFont="1" applyFill="1" applyBorder="1" applyAlignment="1">
      <alignment horizontal="left" wrapText="1"/>
    </xf>
    <xf numFmtId="49" fontId="3" fillId="2" borderId="1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167" fontId="8" fillId="3" borderId="22" xfId="1" applyNumberFormat="1" applyFont="1" applyFill="1" applyBorder="1"/>
    <xf numFmtId="167" fontId="8" fillId="3" borderId="1" xfId="1" applyNumberFormat="1" applyFont="1" applyFill="1" applyBorder="1"/>
    <xf numFmtId="167" fontId="8" fillId="3" borderId="23" xfId="1" applyNumberFormat="1" applyFont="1" applyFill="1" applyBorder="1"/>
    <xf numFmtId="164" fontId="8" fillId="0" borderId="22" xfId="1" applyNumberFormat="1" applyFont="1" applyFill="1" applyBorder="1"/>
    <xf numFmtId="164" fontId="8" fillId="0" borderId="1" xfId="1" applyNumberFormat="1" applyFont="1" applyFill="1" applyBorder="1"/>
    <xf numFmtId="49" fontId="7" fillId="2" borderId="24" xfId="1" applyNumberFormat="1" applyFont="1" applyFill="1" applyBorder="1" applyAlignment="1">
      <alignment horizontal="center"/>
    </xf>
    <xf numFmtId="0" fontId="7" fillId="2" borderId="25" xfId="1" applyFont="1" applyFill="1" applyBorder="1" applyAlignment="1">
      <alignment horizontal="left" wrapText="1"/>
    </xf>
    <xf numFmtId="167" fontId="7" fillId="3" borderId="24" xfId="1" applyNumberFormat="1" applyFont="1" applyFill="1" applyBorder="1"/>
    <xf numFmtId="167" fontId="7" fillId="3" borderId="25" xfId="1" applyNumberFormat="1" applyFont="1" applyFill="1" applyBorder="1"/>
    <xf numFmtId="167" fontId="7" fillId="3" borderId="28" xfId="1" applyNumberFormat="1" applyFont="1" applyFill="1" applyBorder="1"/>
    <xf numFmtId="164" fontId="7" fillId="0" borderId="24" xfId="1" applyNumberFormat="1" applyFont="1" applyFill="1" applyBorder="1"/>
    <xf numFmtId="164" fontId="7" fillId="0" borderId="25" xfId="1" applyNumberFormat="1" applyFont="1" applyFill="1" applyBorder="1"/>
    <xf numFmtId="0" fontId="7" fillId="2" borderId="0" xfId="1" applyFont="1" applyFill="1"/>
    <xf numFmtId="1" fontId="7" fillId="2" borderId="0" xfId="1" applyNumberFormat="1" applyFont="1" applyFill="1"/>
    <xf numFmtId="49" fontId="3" fillId="2" borderId="29" xfId="1" applyNumberFormat="1" applyFont="1" applyFill="1" applyBorder="1" applyAlignment="1">
      <alignment horizontal="center"/>
    </xf>
    <xf numFmtId="0" fontId="3" fillId="2" borderId="30" xfId="1" applyFont="1" applyFill="1" applyBorder="1" applyAlignment="1">
      <alignment horizontal="left" wrapText="1"/>
    </xf>
    <xf numFmtId="167" fontId="8" fillId="3" borderId="29" xfId="1" applyNumberFormat="1" applyFont="1" applyFill="1" applyBorder="1"/>
    <xf numFmtId="167" fontId="8" fillId="3" borderId="30" xfId="1" applyNumberFormat="1" applyFont="1" applyFill="1" applyBorder="1"/>
    <xf numFmtId="167" fontId="8" fillId="3" borderId="33" xfId="1" applyNumberFormat="1" applyFont="1" applyFill="1" applyBorder="1"/>
    <xf numFmtId="164" fontId="8" fillId="0" borderId="29" xfId="1" applyNumberFormat="1" applyFont="1" applyFill="1" applyBorder="1"/>
    <xf numFmtId="164" fontId="8" fillId="0" borderId="30" xfId="1" applyNumberFormat="1" applyFont="1" applyFill="1" applyBorder="1"/>
    <xf numFmtId="49" fontId="3" fillId="2" borderId="4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left" wrapText="1"/>
    </xf>
    <xf numFmtId="167" fontId="8" fillId="4" borderId="4" xfId="1" applyNumberFormat="1" applyFont="1" applyFill="1" applyBorder="1"/>
    <xf numFmtId="167" fontId="8" fillId="4" borderId="5" xfId="1" applyNumberFormat="1" applyFont="1" applyFill="1" applyBorder="1"/>
    <xf numFmtId="167" fontId="8" fillId="4" borderId="6" xfId="1" applyNumberFormat="1" applyFont="1" applyFill="1" applyBorder="1"/>
    <xf numFmtId="167" fontId="8" fillId="4" borderId="29" xfId="1" applyNumberFormat="1" applyFont="1" applyFill="1" applyBorder="1"/>
    <xf numFmtId="167" fontId="8" fillId="4" borderId="30" xfId="1" applyNumberFormat="1" applyFont="1" applyFill="1" applyBorder="1"/>
    <xf numFmtId="167" fontId="8" fillId="4" borderId="33" xfId="1" applyNumberFormat="1" applyFont="1" applyFill="1" applyBorder="1"/>
    <xf numFmtId="49" fontId="3" fillId="2" borderId="34" xfId="1" applyNumberFormat="1" applyFont="1" applyFill="1" applyBorder="1" applyAlignment="1">
      <alignment horizontal="center" vertical="top"/>
    </xf>
    <xf numFmtId="0" fontId="3" fillId="2" borderId="35" xfId="1" applyFont="1" applyFill="1" applyBorder="1" applyAlignment="1">
      <alignment horizontal="left" wrapText="1"/>
    </xf>
    <xf numFmtId="167" fontId="8" fillId="5" borderId="34" xfId="1" applyNumberFormat="1" applyFont="1" applyFill="1" applyBorder="1"/>
    <xf numFmtId="167" fontId="8" fillId="5" borderId="35" xfId="1" applyNumberFormat="1" applyFont="1" applyFill="1" applyBorder="1"/>
    <xf numFmtId="167" fontId="8" fillId="5" borderId="36" xfId="1" applyNumberFormat="1" applyFont="1" applyFill="1" applyBorder="1"/>
    <xf numFmtId="49" fontId="3" fillId="2" borderId="37" xfId="1" applyNumberFormat="1" applyFont="1" applyFill="1" applyBorder="1" applyAlignment="1">
      <alignment horizontal="center"/>
    </xf>
    <xf numFmtId="0" fontId="3" fillId="2" borderId="38" xfId="1" applyFont="1" applyFill="1" applyBorder="1" applyAlignment="1">
      <alignment horizontal="left" wrapText="1"/>
    </xf>
    <xf numFmtId="167" fontId="8" fillId="3" borderId="37" xfId="1" applyNumberFormat="1" applyFont="1" applyFill="1" applyBorder="1"/>
    <xf numFmtId="167" fontId="8" fillId="3" borderId="38" xfId="1" applyNumberFormat="1" applyFont="1" applyFill="1" applyBorder="1"/>
    <xf numFmtId="167" fontId="8" fillId="3" borderId="39" xfId="1" applyNumberFormat="1" applyFont="1" applyFill="1" applyBorder="1"/>
    <xf numFmtId="49" fontId="3" fillId="2" borderId="40" xfId="1" applyNumberFormat="1" applyFont="1" applyFill="1" applyBorder="1" applyAlignment="1">
      <alignment horizontal="center"/>
    </xf>
    <xf numFmtId="0" fontId="3" fillId="2" borderId="40" xfId="1" applyFont="1" applyFill="1" applyBorder="1" applyAlignment="1">
      <alignment horizontal="left" wrapText="1"/>
    </xf>
    <xf numFmtId="167" fontId="8" fillId="3" borderId="41" xfId="1" applyNumberFormat="1" applyFont="1" applyFill="1" applyBorder="1"/>
    <xf numFmtId="167" fontId="8" fillId="3" borderId="40" xfId="1" applyNumberFormat="1" applyFont="1" applyFill="1" applyBorder="1"/>
    <xf numFmtId="167" fontId="8" fillId="3" borderId="42" xfId="1" applyNumberFormat="1" applyFont="1" applyFill="1" applyBorder="1"/>
    <xf numFmtId="164" fontId="8" fillId="0" borderId="41" xfId="1" applyNumberFormat="1" applyFont="1" applyFill="1" applyBorder="1"/>
    <xf numFmtId="164" fontId="8" fillId="0" borderId="40" xfId="1" applyNumberFormat="1" applyFont="1" applyFill="1" applyBorder="1"/>
    <xf numFmtId="49" fontId="3" fillId="2" borderId="2" xfId="1" applyNumberFormat="1" applyFont="1" applyFill="1" applyBorder="1" applyAlignment="1">
      <alignment horizontal="left" wrapText="1"/>
    </xf>
    <xf numFmtId="0" fontId="3" fillId="2" borderId="10" xfId="1" applyFont="1" applyFill="1" applyBorder="1" applyAlignment="1">
      <alignment horizontal="left" wrapText="1"/>
    </xf>
    <xf numFmtId="167" fontId="8" fillId="3" borderId="13" xfId="1" applyNumberFormat="1" applyFont="1" applyFill="1" applyBorder="1"/>
    <xf numFmtId="167" fontId="8" fillId="3" borderId="10" xfId="1" applyNumberFormat="1" applyFont="1" applyFill="1" applyBorder="1"/>
    <xf numFmtId="167" fontId="8" fillId="3" borderId="12" xfId="1" applyNumberFormat="1" applyFont="1" applyFill="1" applyBorder="1"/>
    <xf numFmtId="43" fontId="8" fillId="0" borderId="13" xfId="1" applyNumberFormat="1" applyFont="1" applyFill="1" applyBorder="1"/>
    <xf numFmtId="43" fontId="8" fillId="0" borderId="10" xfId="1" applyNumberFormat="1" applyFont="1" applyFill="1" applyBorder="1"/>
    <xf numFmtId="0" fontId="3" fillId="2" borderId="14" xfId="1" applyFont="1" applyFill="1" applyBorder="1" applyAlignment="1">
      <alignment horizontal="left" wrapText="1"/>
    </xf>
    <xf numFmtId="167" fontId="8" fillId="3" borderId="18" xfId="1" applyNumberFormat="1" applyFont="1" applyFill="1" applyBorder="1"/>
    <xf numFmtId="167" fontId="8" fillId="3" borderId="14" xfId="1" applyNumberFormat="1" applyFont="1" applyFill="1" applyBorder="1"/>
    <xf numFmtId="167" fontId="8" fillId="3" borderId="17" xfId="1" applyNumberFormat="1" applyFont="1" applyFill="1" applyBorder="1"/>
    <xf numFmtId="43" fontId="8" fillId="0" borderId="18" xfId="1" applyNumberFormat="1" applyFont="1" applyFill="1" applyBorder="1"/>
    <xf numFmtId="43" fontId="8" fillId="0" borderId="14" xfId="1" applyNumberFormat="1" applyFont="1" applyFill="1" applyBorder="1"/>
    <xf numFmtId="0" fontId="3" fillId="2" borderId="19" xfId="1" applyFont="1" applyFill="1" applyBorder="1" applyAlignment="1">
      <alignment horizontal="left" wrapText="1"/>
    </xf>
    <xf numFmtId="167" fontId="8" fillId="3" borderId="20" xfId="1" applyNumberFormat="1" applyFont="1" applyFill="1" applyBorder="1"/>
    <xf numFmtId="167" fontId="8" fillId="3" borderId="19" xfId="1" applyNumberFormat="1" applyFont="1" applyFill="1" applyBorder="1"/>
    <xf numFmtId="167" fontId="8" fillId="3" borderId="21" xfId="1" applyNumberFormat="1" applyFont="1" applyFill="1" applyBorder="1"/>
    <xf numFmtId="43" fontId="8" fillId="0" borderId="20" xfId="1" applyNumberFormat="1" applyFont="1" applyFill="1" applyBorder="1"/>
    <xf numFmtId="43" fontId="8" fillId="0" borderId="19" xfId="1" applyNumberFormat="1" applyFont="1" applyFill="1" applyBorder="1"/>
    <xf numFmtId="43" fontId="8" fillId="0" borderId="43" xfId="1" applyNumberFormat="1" applyFont="1" applyFill="1" applyBorder="1"/>
    <xf numFmtId="43" fontId="8" fillId="0" borderId="8" xfId="1" applyNumberFormat="1" applyFont="1" applyFill="1" applyBorder="1"/>
    <xf numFmtId="43" fontId="8" fillId="0" borderId="2" xfId="1" applyNumberFormat="1" applyFont="1" applyFill="1" applyBorder="1"/>
    <xf numFmtId="43" fontId="8" fillId="0" borderId="44" xfId="1" applyNumberFormat="1" applyFont="1" applyFill="1" applyBorder="1"/>
    <xf numFmtId="0" fontId="3" fillId="2" borderId="19" xfId="1" applyNumberFormat="1" applyFont="1" applyFill="1" applyBorder="1" applyAlignment="1">
      <alignment horizontal="left" wrapText="1"/>
    </xf>
    <xf numFmtId="49" fontId="4" fillId="2" borderId="2" xfId="1" applyNumberFormat="1" applyFont="1" applyFill="1" applyBorder="1" applyAlignment="1">
      <alignment horizontal="left" wrapText="1"/>
    </xf>
    <xf numFmtId="167" fontId="7" fillId="3" borderId="2" xfId="1" applyNumberFormat="1" applyFont="1" applyFill="1" applyBorder="1"/>
    <xf numFmtId="167" fontId="7" fillId="3" borderId="9" xfId="1" applyNumberFormat="1" applyFont="1" applyFill="1" applyBorder="1"/>
    <xf numFmtId="43" fontId="7" fillId="0" borderId="8" xfId="1" applyNumberFormat="1" applyFont="1" applyFill="1" applyBorder="1"/>
    <xf numFmtId="43" fontId="7" fillId="0" borderId="2" xfId="1" applyNumberFormat="1" applyFont="1" applyFill="1" applyBorder="1"/>
    <xf numFmtId="167" fontId="7" fillId="3" borderId="3" xfId="1" applyNumberFormat="1" applyFont="1" applyFill="1" applyBorder="1"/>
    <xf numFmtId="49" fontId="3" fillId="2" borderId="1" xfId="1" applyNumberFormat="1" applyFont="1" applyFill="1" applyBorder="1" applyAlignment="1">
      <alignment horizontal="left" wrapText="1"/>
    </xf>
    <xf numFmtId="165" fontId="8" fillId="3" borderId="22" xfId="1" applyNumberFormat="1" applyFont="1" applyFill="1" applyBorder="1"/>
    <xf numFmtId="171" fontId="8" fillId="3" borderId="1" xfId="1" applyNumberFormat="1" applyFont="1" applyFill="1" applyBorder="1"/>
    <xf numFmtId="171" fontId="8" fillId="3" borderId="23" xfId="1" applyNumberFormat="1" applyFont="1" applyFill="1" applyBorder="1"/>
    <xf numFmtId="170" fontId="8" fillId="0" borderId="22" xfId="1" applyNumberFormat="1" applyFont="1" applyFill="1" applyBorder="1"/>
    <xf numFmtId="170" fontId="8" fillId="0" borderId="1" xfId="1" applyNumberFormat="1" applyFont="1" applyFill="1" applyBorder="1"/>
    <xf numFmtId="43" fontId="8" fillId="0" borderId="1" xfId="1" applyNumberFormat="1" applyFont="1" applyFill="1" applyBorder="1"/>
    <xf numFmtId="49" fontId="3" fillId="2" borderId="24" xfId="1" applyNumberFormat="1" applyFont="1" applyFill="1" applyBorder="1" applyAlignment="1">
      <alignment horizontal="center"/>
    </xf>
    <xf numFmtId="49" fontId="3" fillId="2" borderId="25" xfId="1" applyNumberFormat="1" applyFont="1" applyFill="1" applyBorder="1" applyAlignment="1">
      <alignment horizontal="left" wrapText="1"/>
    </xf>
    <xf numFmtId="170" fontId="7" fillId="3" borderId="24" xfId="1" applyNumberFormat="1" applyFont="1" applyFill="1" applyBorder="1"/>
    <xf numFmtId="165" fontId="7" fillId="3" borderId="25" xfId="1" applyNumberFormat="1" applyFont="1" applyFill="1" applyBorder="1"/>
    <xf numFmtId="165" fontId="7" fillId="3" borderId="26" xfId="1" applyNumberFormat="1" applyFont="1" applyFill="1" applyBorder="1"/>
    <xf numFmtId="170" fontId="7" fillId="3" borderId="25" xfId="1" applyNumberFormat="1" applyFont="1" applyFill="1" applyBorder="1"/>
    <xf numFmtId="43" fontId="7" fillId="3" borderId="27" xfId="1" applyNumberFormat="1" applyFont="1" applyFill="1" applyBorder="1"/>
    <xf numFmtId="49" fontId="3" fillId="0" borderId="0" xfId="1" applyNumberFormat="1" applyFont="1" applyFill="1" applyBorder="1" applyAlignment="1">
      <alignment horizontal="center"/>
    </xf>
    <xf numFmtId="49" fontId="10" fillId="0" borderId="0" xfId="1" applyNumberFormat="1" applyFont="1" applyFill="1" applyBorder="1" applyAlignment="1">
      <alignment horizontal="left" wrapText="1"/>
    </xf>
    <xf numFmtId="0" fontId="11" fillId="0" borderId="0" xfId="1" applyFont="1" applyBorder="1" applyAlignment="1">
      <alignment horizontal="left"/>
    </xf>
    <xf numFmtId="168" fontId="3" fillId="0" borderId="0" xfId="1" applyNumberFormat="1" applyFont="1" applyFill="1"/>
    <xf numFmtId="165" fontId="3" fillId="0" borderId="0" xfId="1" applyNumberFormat="1" applyFont="1" applyFill="1"/>
    <xf numFmtId="0" fontId="6" fillId="0" borderId="0" xfId="1" applyFont="1" applyFill="1" applyBorder="1" applyAlignment="1"/>
    <xf numFmtId="0" fontId="12" fillId="0" borderId="0" xfId="1" applyFont="1" applyFill="1" applyAlignment="1">
      <alignment horizontal="justify" wrapText="1"/>
    </xf>
    <xf numFmtId="0" fontId="9" fillId="0" borderId="0" xfId="1" applyFont="1" applyFill="1" applyAlignment="1">
      <alignment horizontal="justify" wrapText="1"/>
    </xf>
    <xf numFmtId="172" fontId="9" fillId="0" borderId="0" xfId="1" applyNumberFormat="1" applyFont="1" applyFill="1"/>
    <xf numFmtId="164" fontId="9" fillId="0" borderId="0" xfId="1" applyNumberFormat="1" applyFont="1" applyFill="1"/>
    <xf numFmtId="0" fontId="9" fillId="0" borderId="0" xfId="1" applyFont="1" applyFill="1"/>
    <xf numFmtId="171" fontId="9" fillId="0" borderId="0" xfId="1" applyNumberFormat="1" applyFont="1" applyFill="1"/>
    <xf numFmtId="0" fontId="9" fillId="0" borderId="0" xfId="1" applyFont="1" applyFill="1" applyAlignment="1">
      <alignment horizontal="left"/>
    </xf>
    <xf numFmtId="173" fontId="3" fillId="0" borderId="0" xfId="1" applyNumberFormat="1" applyFont="1" applyFill="1"/>
    <xf numFmtId="1" fontId="3" fillId="0" borderId="0" xfId="1" applyNumberFormat="1" applyFont="1" applyFill="1"/>
    <xf numFmtId="0" fontId="2" fillId="0" borderId="0" xfId="1"/>
    <xf numFmtId="0" fontId="15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Border="1" applyAlignment="1">
      <alignment horizontal="center" vertical="justify"/>
    </xf>
    <xf numFmtId="0" fontId="17" fillId="0" borderId="0" xfId="1" applyFont="1" applyBorder="1" applyAlignment="1">
      <alignment vertical="justify"/>
    </xf>
    <xf numFmtId="0" fontId="6" fillId="0" borderId="2" xfId="1" applyFont="1" applyBorder="1" applyAlignment="1">
      <alignment horizontal="center" vertical="top" wrapText="1"/>
    </xf>
    <xf numFmtId="0" fontId="18" fillId="0" borderId="7" xfId="1" applyFont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vertical="center" wrapText="1"/>
    </xf>
    <xf numFmtId="49" fontId="6" fillId="0" borderId="2" xfId="1" applyNumberFormat="1" applyFont="1" applyBorder="1" applyAlignment="1">
      <alignment horizontal="center"/>
    </xf>
    <xf numFmtId="0" fontId="6" fillId="0" borderId="7" xfId="1" applyFont="1" applyBorder="1" applyAlignment="1">
      <alignment wrapText="1"/>
    </xf>
    <xf numFmtId="165" fontId="2" fillId="0" borderId="2" xfId="1" applyNumberFormat="1" applyBorder="1"/>
    <xf numFmtId="2" fontId="2" fillId="0" borderId="2" xfId="1" applyNumberFormat="1" applyBorder="1"/>
    <xf numFmtId="165" fontId="19" fillId="0" borderId="2" xfId="1" applyNumberFormat="1" applyFont="1" applyBorder="1"/>
    <xf numFmtId="164" fontId="19" fillId="0" borderId="2" xfId="1" applyNumberFormat="1" applyFont="1" applyBorder="1"/>
    <xf numFmtId="170" fontId="19" fillId="3" borderId="2" xfId="1" applyNumberFormat="1" applyFont="1" applyFill="1" applyBorder="1"/>
    <xf numFmtId="171" fontId="19" fillId="3" borderId="2" xfId="1" applyNumberFormat="1" applyFont="1" applyFill="1" applyBorder="1"/>
    <xf numFmtId="170" fontId="19" fillId="0" borderId="2" xfId="1" applyNumberFormat="1" applyFont="1" applyBorder="1"/>
    <xf numFmtId="171" fontId="19" fillId="0" borderId="2" xfId="1" applyNumberFormat="1" applyFont="1" applyBorder="1"/>
    <xf numFmtId="2" fontId="19" fillId="0" borderId="2" xfId="1" applyNumberFormat="1" applyFont="1" applyBorder="1"/>
    <xf numFmtId="0" fontId="19" fillId="3" borderId="2" xfId="1" applyFont="1" applyFill="1" applyBorder="1"/>
    <xf numFmtId="172" fontId="19" fillId="0" borderId="2" xfId="1" applyNumberFormat="1" applyFont="1" applyBorder="1"/>
    <xf numFmtId="165" fontId="19" fillId="3" borderId="2" xfId="1" applyNumberFormat="1" applyFont="1" applyFill="1" applyBorder="1"/>
    <xf numFmtId="2" fontId="0" fillId="0" borderId="2" xfId="3" applyNumberFormat="1" applyFont="1" applyBorder="1"/>
    <xf numFmtId="164" fontId="0" fillId="0" borderId="2" xfId="3" applyNumberFormat="1" applyFont="1" applyBorder="1"/>
    <xf numFmtId="164" fontId="20" fillId="0" borderId="2" xfId="3" applyNumberFormat="1" applyFont="1" applyBorder="1"/>
    <xf numFmtId="165" fontId="20" fillId="0" borderId="2" xfId="3" applyNumberFormat="1" applyFont="1" applyBorder="1"/>
    <xf numFmtId="10" fontId="19" fillId="0" borderId="2" xfId="1" applyNumberFormat="1" applyFont="1" applyBorder="1" applyAlignment="1">
      <alignment vertical="center"/>
    </xf>
    <xf numFmtId="49" fontId="6" fillId="0" borderId="2" xfId="1" applyNumberFormat="1" applyFont="1" applyBorder="1" applyAlignment="1">
      <alignment horizontal="center" vertical="top"/>
    </xf>
    <xf numFmtId="0" fontId="2" fillId="0" borderId="7" xfId="1" applyBorder="1" applyAlignment="1">
      <alignment wrapText="1"/>
    </xf>
    <xf numFmtId="164" fontId="2" fillId="0" borderId="2" xfId="1" applyNumberFormat="1" applyBorder="1"/>
    <xf numFmtId="49" fontId="6" fillId="0" borderId="2" xfId="1" applyNumberFormat="1" applyFont="1" applyBorder="1" applyAlignment="1">
      <alignment horizontal="center" vertical="center"/>
    </xf>
    <xf numFmtId="0" fontId="2" fillId="0" borderId="2" xfId="1" applyBorder="1"/>
    <xf numFmtId="175" fontId="19" fillId="0" borderId="2" xfId="1" applyNumberFormat="1" applyFont="1" applyBorder="1"/>
    <xf numFmtId="0" fontId="19" fillId="0" borderId="7" xfId="1" applyFont="1" applyBorder="1" applyAlignment="1"/>
    <xf numFmtId="0" fontId="19" fillId="0" borderId="2" xfId="1" applyFont="1" applyBorder="1"/>
    <xf numFmtId="4" fontId="6" fillId="0" borderId="7" xfId="1" applyNumberFormat="1" applyFont="1" applyBorder="1" applyAlignment="1">
      <alignment wrapText="1"/>
    </xf>
    <xf numFmtId="164" fontId="19" fillId="0" borderId="2" xfId="1" applyNumberFormat="1" applyFont="1" applyBorder="1" applyAlignment="1">
      <alignment vertical="center"/>
    </xf>
    <xf numFmtId="164" fontId="2" fillId="0" borderId="2" xfId="1" applyNumberFormat="1" applyBorder="1" applyAlignment="1">
      <alignment vertical="center"/>
    </xf>
    <xf numFmtId="43" fontId="19" fillId="0" borderId="2" xfId="1" applyNumberFormat="1" applyFont="1" applyBorder="1" applyAlignment="1">
      <alignment vertical="center"/>
    </xf>
    <xf numFmtId="43" fontId="19" fillId="0" borderId="2" xfId="1" applyNumberFormat="1" applyFont="1" applyBorder="1"/>
    <xf numFmtId="173" fontId="19" fillId="3" borderId="2" xfId="1" applyNumberFormat="1" applyFont="1" applyFill="1" applyBorder="1"/>
    <xf numFmtId="176" fontId="19" fillId="0" borderId="2" xfId="1" applyNumberFormat="1" applyFont="1" applyBorder="1" applyAlignment="1">
      <alignment vertical="center"/>
    </xf>
    <xf numFmtId="171" fontId="19" fillId="0" borderId="2" xfId="1" applyNumberFormat="1" applyFont="1" applyBorder="1" applyAlignment="1">
      <alignment vertical="center"/>
    </xf>
    <xf numFmtId="164" fontId="2" fillId="0" borderId="2" xfId="1" applyNumberFormat="1" applyBorder="1" applyAlignment="1">
      <alignment horizontal="right" vertical="center"/>
    </xf>
    <xf numFmtId="164" fontId="19" fillId="0" borderId="2" xfId="1" applyNumberFormat="1" applyFont="1" applyBorder="1" applyAlignment="1">
      <alignment horizontal="right" vertical="center"/>
    </xf>
    <xf numFmtId="164" fontId="2" fillId="0" borderId="2" xfId="3" applyNumberFormat="1" applyBorder="1" applyAlignment="1">
      <alignment vertical="center"/>
    </xf>
    <xf numFmtId="10" fontId="19" fillId="0" borderId="2" xfId="3" applyNumberFormat="1" applyFont="1" applyBorder="1" applyAlignment="1">
      <alignment vertical="center"/>
    </xf>
    <xf numFmtId="0" fontId="2" fillId="0" borderId="7" xfId="1" applyBorder="1" applyAlignment="1"/>
    <xf numFmtId="2" fontId="19" fillId="0" borderId="2" xfId="1" applyNumberFormat="1" applyFont="1" applyBorder="1" applyAlignment="1">
      <alignment vertical="center"/>
    </xf>
    <xf numFmtId="4" fontId="19" fillId="0" borderId="2" xfId="1" applyNumberFormat="1" applyFont="1" applyBorder="1" applyAlignment="1">
      <alignment vertical="center"/>
    </xf>
    <xf numFmtId="0" fontId="21" fillId="0" borderId="2" xfId="1" applyFont="1" applyBorder="1" applyAlignment="1">
      <alignment horizontal="center" vertical="center"/>
    </xf>
    <xf numFmtId="4" fontId="22" fillId="0" borderId="7" xfId="1" applyNumberFormat="1" applyFont="1" applyBorder="1" applyAlignment="1">
      <alignment vertical="center" wrapText="1"/>
    </xf>
    <xf numFmtId="164" fontId="21" fillId="0" borderId="2" xfId="1" applyNumberFormat="1" applyFont="1" applyBorder="1" applyAlignment="1">
      <alignment vertical="center"/>
    </xf>
    <xf numFmtId="175" fontId="21" fillId="0" borderId="2" xfId="1" applyNumberFormat="1" applyFont="1" applyBorder="1" applyAlignment="1">
      <alignment horizontal="center"/>
    </xf>
    <xf numFmtId="175" fontId="21" fillId="3" borderId="2" xfId="1" applyNumberFormat="1" applyFont="1" applyFill="1" applyBorder="1" applyAlignment="1">
      <alignment horizontal="center"/>
    </xf>
    <xf numFmtId="0" fontId="21" fillId="0" borderId="0" xfId="1" applyFont="1"/>
    <xf numFmtId="0" fontId="23" fillId="0" borderId="2" xfId="1" applyFont="1" applyBorder="1" applyAlignment="1">
      <alignment horizontal="center" vertical="center"/>
    </xf>
    <xf numFmtId="4" fontId="7" fillId="0" borderId="7" xfId="1" applyNumberFormat="1" applyFont="1" applyBorder="1" applyAlignment="1">
      <alignment vertical="center" wrapText="1"/>
    </xf>
    <xf numFmtId="164" fontId="23" fillId="0" borderId="2" xfId="1" applyNumberFormat="1" applyFont="1" applyBorder="1" applyAlignment="1">
      <alignment vertical="center"/>
    </xf>
    <xf numFmtId="176" fontId="23" fillId="0" borderId="2" xfId="1" applyNumberFormat="1" applyFont="1" applyBorder="1" applyAlignment="1">
      <alignment vertical="center"/>
    </xf>
    <xf numFmtId="0" fontId="24" fillId="0" borderId="0" xfId="1" applyFont="1"/>
    <xf numFmtId="4" fontId="7" fillId="0" borderId="2" xfId="1" applyNumberFormat="1" applyFont="1" applyBorder="1" applyAlignment="1">
      <alignment vertical="center" wrapText="1"/>
    </xf>
    <xf numFmtId="165" fontId="23" fillId="3" borderId="2" xfId="1" applyNumberFormat="1" applyFont="1" applyFill="1" applyBorder="1"/>
    <xf numFmtId="175" fontId="25" fillId="0" borderId="2" xfId="1" applyNumberFormat="1" applyFont="1" applyBorder="1"/>
    <xf numFmtId="0" fontId="23" fillId="0" borderId="2" xfId="1" applyFont="1" applyBorder="1"/>
    <xf numFmtId="175" fontId="23" fillId="0" borderId="2" xfId="1" applyNumberFormat="1" applyFont="1" applyBorder="1"/>
    <xf numFmtId="0" fontId="15" fillId="0" borderId="44" xfId="1" applyFont="1" applyBorder="1"/>
    <xf numFmtId="175" fontId="15" fillId="0" borderId="44" xfId="1" applyNumberFormat="1" applyFont="1" applyBorder="1"/>
    <xf numFmtId="0" fontId="15" fillId="0" borderId="14" xfId="1" applyFont="1" applyBorder="1"/>
    <xf numFmtId="175" fontId="15" fillId="0" borderId="14" xfId="1" applyNumberFormat="1" applyFont="1" applyBorder="1"/>
    <xf numFmtId="0" fontId="15" fillId="0" borderId="19" xfId="1" applyFont="1" applyBorder="1"/>
    <xf numFmtId="175" fontId="15" fillId="0" borderId="19" xfId="1" applyNumberFormat="1" applyFont="1" applyBorder="1"/>
    <xf numFmtId="0" fontId="23" fillId="0" borderId="40" xfId="1" applyFont="1" applyBorder="1"/>
    <xf numFmtId="175" fontId="23" fillId="0" borderId="40" xfId="1" applyNumberFormat="1" applyFont="1" applyBorder="1"/>
    <xf numFmtId="0" fontId="25" fillId="0" borderId="2" xfId="1" applyFont="1" applyBorder="1"/>
    <xf numFmtId="0" fontId="25" fillId="0" borderId="2" xfId="1" applyFont="1" applyBorder="1" applyAlignment="1">
      <alignment wrapText="1"/>
    </xf>
    <xf numFmtId="0" fontId="26" fillId="0" borderId="0" xfId="1" applyFont="1"/>
    <xf numFmtId="0" fontId="15" fillId="0" borderId="0" xfId="1" applyFont="1"/>
    <xf numFmtId="0" fontId="6" fillId="0" borderId="0" xfId="1" applyFont="1" applyBorder="1" applyAlignment="1"/>
    <xf numFmtId="4" fontId="149" fillId="0" borderId="0" xfId="0" applyNumberFormat="1" applyFont="1"/>
    <xf numFmtId="0" fontId="16" fillId="0" borderId="0" xfId="1" applyFont="1" applyAlignment="1"/>
    <xf numFmtId="0" fontId="149" fillId="0" borderId="2" xfId="0" applyFont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50" fillId="0" borderId="2" xfId="0" applyFont="1" applyBorder="1"/>
    <xf numFmtId="4" fontId="0" fillId="0" borderId="2" xfId="0" applyNumberFormat="1" applyBorder="1"/>
    <xf numFmtId="0" fontId="151" fillId="0" borderId="2" xfId="0" applyFont="1" applyBorder="1"/>
    <xf numFmtId="4" fontId="149" fillId="0" borderId="2" xfId="0" applyNumberFormat="1" applyFont="1" applyBorder="1"/>
    <xf numFmtId="4" fontId="149" fillId="2" borderId="2" xfId="0" applyNumberFormat="1" applyFont="1" applyFill="1" applyBorder="1"/>
    <xf numFmtId="0" fontId="149" fillId="0" borderId="0" xfId="0" applyFont="1"/>
    <xf numFmtId="4" fontId="0" fillId="2" borderId="2" xfId="0" applyNumberFormat="1" applyFill="1" applyBorder="1"/>
    <xf numFmtId="0" fontId="150" fillId="0" borderId="10" xfId="0" applyFont="1" applyBorder="1" applyAlignment="1">
      <alignment wrapText="1"/>
    </xf>
    <xf numFmtId="4" fontId="0" fillId="2" borderId="10" xfId="0" applyNumberFormat="1" applyFont="1" applyFill="1" applyBorder="1"/>
    <xf numFmtId="4" fontId="0" fillId="0" borderId="10" xfId="0" applyNumberFormat="1" applyFont="1" applyBorder="1"/>
    <xf numFmtId="4" fontId="0" fillId="0" borderId="10" xfId="0" applyNumberFormat="1" applyBorder="1"/>
    <xf numFmtId="0" fontId="150" fillId="0" borderId="14" xfId="0" applyFont="1" applyBorder="1" applyAlignment="1">
      <alignment wrapText="1"/>
    </xf>
    <xf numFmtId="4" fontId="0" fillId="2" borderId="14" xfId="0" applyNumberFormat="1" applyFont="1" applyFill="1" applyBorder="1"/>
    <xf numFmtId="4" fontId="0" fillId="0" borderId="14" xfId="0" applyNumberFormat="1" applyFont="1" applyBorder="1"/>
    <xf numFmtId="4" fontId="0" fillId="0" borderId="14" xfId="0" applyNumberFormat="1" applyBorder="1"/>
    <xf numFmtId="0" fontId="0" fillId="0" borderId="0" xfId="0" applyFont="1"/>
    <xf numFmtId="0" fontId="150" fillId="0" borderId="19" xfId="0" applyFont="1" applyBorder="1" applyAlignment="1">
      <alignment wrapText="1"/>
    </xf>
    <xf numFmtId="4" fontId="0" fillId="0" borderId="19" xfId="0" applyNumberFormat="1" applyFont="1" applyBorder="1"/>
    <xf numFmtId="4" fontId="0" fillId="0" borderId="19" xfId="0" applyNumberFormat="1" applyBorder="1"/>
    <xf numFmtId="0" fontId="150" fillId="0" borderId="30" xfId="0" applyFont="1" applyFill="1" applyBorder="1" applyAlignment="1">
      <alignment wrapText="1"/>
    </xf>
    <xf numFmtId="4" fontId="0" fillId="0" borderId="0" xfId="0" applyNumberFormat="1"/>
    <xf numFmtId="4" fontId="0" fillId="0" borderId="0" xfId="0" applyNumberFormat="1" applyFill="1" applyBorder="1"/>
    <xf numFmtId="0" fontId="0" fillId="2" borderId="0" xfId="0" applyFill="1"/>
    <xf numFmtId="0" fontId="149" fillId="0" borderId="2" xfId="0" applyFont="1" applyBorder="1" applyAlignment="1">
      <alignment horizontal="center"/>
    </xf>
    <xf numFmtId="0" fontId="16" fillId="0" borderId="45" xfId="1" applyFont="1" applyBorder="1" applyAlignment="1">
      <alignment horizontal="center" vertical="center"/>
    </xf>
    <xf numFmtId="164" fontId="3" fillId="2" borderId="8" xfId="1" applyNumberFormat="1" applyFont="1" applyFill="1" applyBorder="1"/>
    <xf numFmtId="164" fontId="3" fillId="2" borderId="2" xfId="1" applyNumberFormat="1" applyFont="1" applyFill="1" applyBorder="1"/>
    <xf numFmtId="164" fontId="2" fillId="0" borderId="0" xfId="3" applyNumberFormat="1" applyBorder="1" applyAlignment="1">
      <alignment vertical="center"/>
    </xf>
    <xf numFmtId="164" fontId="3" fillId="2" borderId="18" xfId="1" applyNumberFormat="1" applyFont="1" applyFill="1" applyBorder="1"/>
    <xf numFmtId="164" fontId="3" fillId="2" borderId="14" xfId="1" applyNumberFormat="1" applyFont="1" applyFill="1" applyBorder="1"/>
  </cellXfs>
  <cellStyles count="1972">
    <cellStyle name=" 1" xfId="4"/>
    <cellStyle name="_x000a_bidires=100_x000d_" xfId="5"/>
    <cellStyle name="%" xfId="6"/>
    <cellStyle name="%_Inputs" xfId="7"/>
    <cellStyle name="%_Inputs (const)" xfId="8"/>
    <cellStyle name="%_Inputs Co" xfId="9"/>
    <cellStyle name="?…?ж?Ш?и [0.00]" xfId="10"/>
    <cellStyle name="?W??_‘O’с?р??" xfId="11"/>
    <cellStyle name="_CashFlow_2007_проект_02_02_final" xfId="12"/>
    <cellStyle name="_Model_RAB Мой" xfId="13"/>
    <cellStyle name="_Model_RAB Мой 2" xfId="14"/>
    <cellStyle name="_Model_RAB Мой 2_OREP.KU.2011.MONTHLY.02(v0.1)" xfId="15"/>
    <cellStyle name="_Model_RAB Мой 2_OREP.KU.2011.MONTHLY.02(v0.4)" xfId="16"/>
    <cellStyle name="_Model_RAB Мой 2_OREP.KU.2011.MONTHLY.11(v1.4)" xfId="17"/>
    <cellStyle name="_Model_RAB Мой 2_UPDATE.OREP.KU.2011.MONTHLY.02.TO.1.2" xfId="18"/>
    <cellStyle name="_Model_RAB Мой_46EE.2011(v1.0)" xfId="19"/>
    <cellStyle name="_Model_RAB Мой_46EE.2011(v1.0)_46TE.2011(v1.0)" xfId="20"/>
    <cellStyle name="_Model_RAB Мой_46EE.2011(v1.0)_INDEX.STATION.2012(v1.0)_" xfId="21"/>
    <cellStyle name="_Model_RAB Мой_46EE.2011(v1.0)_INDEX.STATION.2012(v2.0)" xfId="22"/>
    <cellStyle name="_Model_RAB Мой_46EE.2011(v1.0)_INDEX.STATION.2012(v2.1)" xfId="23"/>
    <cellStyle name="_Model_RAB Мой_46EE.2011(v1.0)_TEPLO.PREDEL.2012.M(v1.1)_test" xfId="24"/>
    <cellStyle name="_Model_RAB Мой_46EE.2011(v1.2)" xfId="25"/>
    <cellStyle name="_Model_RAB Мой_46EP.2012(v0.1)" xfId="26"/>
    <cellStyle name="_Model_RAB Мой_46TE.2011(v1.0)" xfId="27"/>
    <cellStyle name="_Model_RAB Мой_ARMRAZR" xfId="28"/>
    <cellStyle name="_Model_RAB Мой_BALANCE.WARM.2010.FACT(v1.0)" xfId="29"/>
    <cellStyle name="_Model_RAB Мой_BALANCE.WARM.2010.PLAN" xfId="30"/>
    <cellStyle name="_Model_RAB Мой_BALANCE.WARM.2011YEAR(v0.7)" xfId="31"/>
    <cellStyle name="_Model_RAB Мой_BALANCE.WARM.2011YEAR.NEW.UPDATE.SCHEME" xfId="32"/>
    <cellStyle name="_Model_RAB Мой_EE.2REK.P2011.4.78(v0.3)" xfId="33"/>
    <cellStyle name="_Model_RAB Мой_FORM910.2012(v1.1)" xfId="34"/>
    <cellStyle name="_Model_RAB Мой_INVEST.EE.PLAN.4.78(v0.1)" xfId="35"/>
    <cellStyle name="_Model_RAB Мой_INVEST.EE.PLAN.4.78(v0.3)" xfId="36"/>
    <cellStyle name="_Model_RAB Мой_INVEST.EE.PLAN.4.78(v1.0)" xfId="37"/>
    <cellStyle name="_Model_RAB Мой_INVEST.PLAN.4.78(v0.1)" xfId="38"/>
    <cellStyle name="_Model_RAB Мой_INVEST.WARM.PLAN.4.78(v0.1)" xfId="39"/>
    <cellStyle name="_Model_RAB Мой_INVEST_WARM_PLAN" xfId="40"/>
    <cellStyle name="_Model_RAB Мой_NADB.JNVLS.APTEKA.2011(v1.3.3)" xfId="41"/>
    <cellStyle name="_Model_RAB Мой_NADB.JNVLS.APTEKA.2011(v1.3.3)_46TE.2011(v1.0)" xfId="42"/>
    <cellStyle name="_Model_RAB Мой_NADB.JNVLS.APTEKA.2011(v1.3.3)_INDEX.STATION.2012(v1.0)_" xfId="43"/>
    <cellStyle name="_Model_RAB Мой_NADB.JNVLS.APTEKA.2011(v1.3.3)_INDEX.STATION.2012(v2.0)" xfId="44"/>
    <cellStyle name="_Model_RAB Мой_NADB.JNVLS.APTEKA.2011(v1.3.3)_INDEX.STATION.2012(v2.1)" xfId="45"/>
    <cellStyle name="_Model_RAB Мой_NADB.JNVLS.APTEKA.2011(v1.3.3)_TEPLO.PREDEL.2012.M(v1.1)_test" xfId="46"/>
    <cellStyle name="_Model_RAB Мой_NADB.JNVLS.APTEKA.2011(v1.3.4)" xfId="47"/>
    <cellStyle name="_Model_RAB Мой_NADB.JNVLS.APTEKA.2011(v1.3.4)_46TE.2011(v1.0)" xfId="48"/>
    <cellStyle name="_Model_RAB Мой_NADB.JNVLS.APTEKA.2011(v1.3.4)_INDEX.STATION.2012(v1.0)_" xfId="49"/>
    <cellStyle name="_Model_RAB Мой_NADB.JNVLS.APTEKA.2011(v1.3.4)_INDEX.STATION.2012(v2.0)" xfId="50"/>
    <cellStyle name="_Model_RAB Мой_NADB.JNVLS.APTEKA.2011(v1.3.4)_INDEX.STATION.2012(v2.1)" xfId="51"/>
    <cellStyle name="_Model_RAB Мой_NADB.JNVLS.APTEKA.2011(v1.3.4)_TEPLO.PREDEL.2012.M(v1.1)_test" xfId="52"/>
    <cellStyle name="_Model_RAB Мой_PASSPORT.TEPLO.PROIZV(v2.1)" xfId="53"/>
    <cellStyle name="_Model_RAB Мой_PREDEL.JKH.UTV.2011(v1.0.1)" xfId="54"/>
    <cellStyle name="_Model_RAB Мой_PREDEL.JKH.UTV.2011(v1.0.1)_46TE.2011(v1.0)" xfId="55"/>
    <cellStyle name="_Model_RAB Мой_PREDEL.JKH.UTV.2011(v1.0.1)_INDEX.STATION.2012(v1.0)_" xfId="56"/>
    <cellStyle name="_Model_RAB Мой_PREDEL.JKH.UTV.2011(v1.0.1)_INDEX.STATION.2012(v2.0)" xfId="57"/>
    <cellStyle name="_Model_RAB Мой_PREDEL.JKH.UTV.2011(v1.0.1)_INDEX.STATION.2012(v2.1)" xfId="58"/>
    <cellStyle name="_Model_RAB Мой_PREDEL.JKH.UTV.2011(v1.0.1)_TEPLO.PREDEL.2012.M(v1.1)_test" xfId="59"/>
    <cellStyle name="_Model_RAB Мой_PREDEL.JKH.UTV.2011(v1.1)" xfId="60"/>
    <cellStyle name="_Model_RAB Мой_REP.BLR.2012(v1.0)" xfId="61"/>
    <cellStyle name="_Model_RAB Мой_TEPLO.PREDEL.2012.M(v1.1)" xfId="62"/>
    <cellStyle name="_Model_RAB Мой_TEST.TEMPLATE" xfId="63"/>
    <cellStyle name="_Model_RAB Мой_UPDATE.46EE.2011.TO.1.1" xfId="64"/>
    <cellStyle name="_Model_RAB Мой_UPDATE.46TE.2011.TO.1.1" xfId="65"/>
    <cellStyle name="_Model_RAB Мой_UPDATE.46TE.2011.TO.1.2" xfId="66"/>
    <cellStyle name="_Model_RAB Мой_UPDATE.BALANCE.WARM.2011YEAR.TO.1.1" xfId="67"/>
    <cellStyle name="_Model_RAB Мой_UPDATE.BALANCE.WARM.2011YEAR.TO.1.1_46TE.2011(v1.0)" xfId="68"/>
    <cellStyle name="_Model_RAB Мой_UPDATE.BALANCE.WARM.2011YEAR.TO.1.1_INDEX.STATION.2012(v1.0)_" xfId="69"/>
    <cellStyle name="_Model_RAB Мой_UPDATE.BALANCE.WARM.2011YEAR.TO.1.1_INDEX.STATION.2012(v2.0)" xfId="70"/>
    <cellStyle name="_Model_RAB Мой_UPDATE.BALANCE.WARM.2011YEAR.TO.1.1_INDEX.STATION.2012(v2.1)" xfId="71"/>
    <cellStyle name="_Model_RAB Мой_UPDATE.BALANCE.WARM.2011YEAR.TO.1.1_OREP.KU.2011.MONTHLY.02(v1.1)" xfId="72"/>
    <cellStyle name="_Model_RAB Мой_UPDATE.BALANCE.WARM.2011YEAR.TO.1.1_TEPLO.PREDEL.2012.M(v1.1)_test" xfId="73"/>
    <cellStyle name="_Model_RAB Мой_UPDATE.NADB.JNVLS.APTEKA.2011.TO.1.3.4" xfId="74"/>
    <cellStyle name="_Model_RAB_MRSK_svod" xfId="75"/>
    <cellStyle name="_Model_RAB_MRSK_svod 2" xfId="76"/>
    <cellStyle name="_Model_RAB_MRSK_svod 2_OREP.KU.2011.MONTHLY.02(v0.1)" xfId="77"/>
    <cellStyle name="_Model_RAB_MRSK_svod 2_OREP.KU.2011.MONTHLY.02(v0.4)" xfId="78"/>
    <cellStyle name="_Model_RAB_MRSK_svod 2_OREP.KU.2011.MONTHLY.11(v1.4)" xfId="79"/>
    <cellStyle name="_Model_RAB_MRSK_svod 2_UPDATE.OREP.KU.2011.MONTHLY.02.TO.1.2" xfId="80"/>
    <cellStyle name="_Model_RAB_MRSK_svod_46EE.2011(v1.0)" xfId="81"/>
    <cellStyle name="_Model_RAB_MRSK_svod_46EE.2011(v1.0)_46TE.2011(v1.0)" xfId="82"/>
    <cellStyle name="_Model_RAB_MRSK_svod_46EE.2011(v1.0)_INDEX.STATION.2012(v1.0)_" xfId="83"/>
    <cellStyle name="_Model_RAB_MRSK_svod_46EE.2011(v1.0)_INDEX.STATION.2012(v2.0)" xfId="84"/>
    <cellStyle name="_Model_RAB_MRSK_svod_46EE.2011(v1.0)_INDEX.STATION.2012(v2.1)" xfId="85"/>
    <cellStyle name="_Model_RAB_MRSK_svod_46EE.2011(v1.0)_TEPLO.PREDEL.2012.M(v1.1)_test" xfId="86"/>
    <cellStyle name="_Model_RAB_MRSK_svod_46EE.2011(v1.2)" xfId="87"/>
    <cellStyle name="_Model_RAB_MRSK_svod_46EP.2012(v0.1)" xfId="88"/>
    <cellStyle name="_Model_RAB_MRSK_svod_46TE.2011(v1.0)" xfId="89"/>
    <cellStyle name="_Model_RAB_MRSK_svod_ARMRAZR" xfId="90"/>
    <cellStyle name="_Model_RAB_MRSK_svod_BALANCE.WARM.2010.FACT(v1.0)" xfId="91"/>
    <cellStyle name="_Model_RAB_MRSK_svod_BALANCE.WARM.2010.PLAN" xfId="92"/>
    <cellStyle name="_Model_RAB_MRSK_svod_BALANCE.WARM.2011YEAR(v0.7)" xfId="93"/>
    <cellStyle name="_Model_RAB_MRSK_svod_BALANCE.WARM.2011YEAR.NEW.UPDATE.SCHEME" xfId="94"/>
    <cellStyle name="_Model_RAB_MRSK_svod_EE.2REK.P2011.4.78(v0.3)" xfId="95"/>
    <cellStyle name="_Model_RAB_MRSK_svod_FORM910.2012(v1.1)" xfId="96"/>
    <cellStyle name="_Model_RAB_MRSK_svod_INVEST.EE.PLAN.4.78(v0.1)" xfId="97"/>
    <cellStyle name="_Model_RAB_MRSK_svod_INVEST.EE.PLAN.4.78(v0.3)" xfId="98"/>
    <cellStyle name="_Model_RAB_MRSK_svod_INVEST.EE.PLAN.4.78(v1.0)" xfId="99"/>
    <cellStyle name="_Model_RAB_MRSK_svod_INVEST.PLAN.4.78(v0.1)" xfId="100"/>
    <cellStyle name="_Model_RAB_MRSK_svod_INVEST.WARM.PLAN.4.78(v0.1)" xfId="101"/>
    <cellStyle name="_Model_RAB_MRSK_svod_INVEST_WARM_PLAN" xfId="102"/>
    <cellStyle name="_Model_RAB_MRSK_svod_NADB.JNVLS.APTEKA.2011(v1.3.3)" xfId="103"/>
    <cellStyle name="_Model_RAB_MRSK_svod_NADB.JNVLS.APTEKA.2011(v1.3.3)_46TE.2011(v1.0)" xfId="104"/>
    <cellStyle name="_Model_RAB_MRSK_svod_NADB.JNVLS.APTEKA.2011(v1.3.3)_INDEX.STATION.2012(v1.0)_" xfId="105"/>
    <cellStyle name="_Model_RAB_MRSK_svod_NADB.JNVLS.APTEKA.2011(v1.3.3)_INDEX.STATION.2012(v2.0)" xfId="106"/>
    <cellStyle name="_Model_RAB_MRSK_svod_NADB.JNVLS.APTEKA.2011(v1.3.3)_INDEX.STATION.2012(v2.1)" xfId="107"/>
    <cellStyle name="_Model_RAB_MRSK_svod_NADB.JNVLS.APTEKA.2011(v1.3.3)_TEPLO.PREDEL.2012.M(v1.1)_test" xfId="108"/>
    <cellStyle name="_Model_RAB_MRSK_svod_NADB.JNVLS.APTEKA.2011(v1.3.4)" xfId="109"/>
    <cellStyle name="_Model_RAB_MRSK_svod_NADB.JNVLS.APTEKA.2011(v1.3.4)_46TE.2011(v1.0)" xfId="110"/>
    <cellStyle name="_Model_RAB_MRSK_svod_NADB.JNVLS.APTEKA.2011(v1.3.4)_INDEX.STATION.2012(v1.0)_" xfId="111"/>
    <cellStyle name="_Model_RAB_MRSK_svod_NADB.JNVLS.APTEKA.2011(v1.3.4)_INDEX.STATION.2012(v2.0)" xfId="112"/>
    <cellStyle name="_Model_RAB_MRSK_svod_NADB.JNVLS.APTEKA.2011(v1.3.4)_INDEX.STATION.2012(v2.1)" xfId="113"/>
    <cellStyle name="_Model_RAB_MRSK_svod_NADB.JNVLS.APTEKA.2011(v1.3.4)_TEPLO.PREDEL.2012.M(v1.1)_test" xfId="114"/>
    <cellStyle name="_Model_RAB_MRSK_svod_PASSPORT.TEPLO.PROIZV(v2.1)" xfId="115"/>
    <cellStyle name="_Model_RAB_MRSK_svod_PREDEL.JKH.UTV.2011(v1.0.1)" xfId="116"/>
    <cellStyle name="_Model_RAB_MRSK_svod_PREDEL.JKH.UTV.2011(v1.0.1)_46TE.2011(v1.0)" xfId="117"/>
    <cellStyle name="_Model_RAB_MRSK_svod_PREDEL.JKH.UTV.2011(v1.0.1)_INDEX.STATION.2012(v1.0)_" xfId="118"/>
    <cellStyle name="_Model_RAB_MRSK_svod_PREDEL.JKH.UTV.2011(v1.0.1)_INDEX.STATION.2012(v2.0)" xfId="119"/>
    <cellStyle name="_Model_RAB_MRSK_svod_PREDEL.JKH.UTV.2011(v1.0.1)_INDEX.STATION.2012(v2.1)" xfId="120"/>
    <cellStyle name="_Model_RAB_MRSK_svod_PREDEL.JKH.UTV.2011(v1.0.1)_TEPLO.PREDEL.2012.M(v1.1)_test" xfId="121"/>
    <cellStyle name="_Model_RAB_MRSK_svod_PREDEL.JKH.UTV.2011(v1.1)" xfId="122"/>
    <cellStyle name="_Model_RAB_MRSK_svod_REP.BLR.2012(v1.0)" xfId="123"/>
    <cellStyle name="_Model_RAB_MRSK_svod_TEPLO.PREDEL.2012.M(v1.1)" xfId="124"/>
    <cellStyle name="_Model_RAB_MRSK_svod_TEST.TEMPLATE" xfId="125"/>
    <cellStyle name="_Model_RAB_MRSK_svod_UPDATE.46EE.2011.TO.1.1" xfId="126"/>
    <cellStyle name="_Model_RAB_MRSK_svod_UPDATE.46TE.2011.TO.1.1" xfId="127"/>
    <cellStyle name="_Model_RAB_MRSK_svod_UPDATE.46TE.2011.TO.1.2" xfId="128"/>
    <cellStyle name="_Model_RAB_MRSK_svod_UPDATE.BALANCE.WARM.2011YEAR.TO.1.1" xfId="129"/>
    <cellStyle name="_Model_RAB_MRSK_svod_UPDATE.BALANCE.WARM.2011YEAR.TO.1.1_46TE.2011(v1.0)" xfId="130"/>
    <cellStyle name="_Model_RAB_MRSK_svod_UPDATE.BALANCE.WARM.2011YEAR.TO.1.1_INDEX.STATION.2012(v1.0)_" xfId="131"/>
    <cellStyle name="_Model_RAB_MRSK_svod_UPDATE.BALANCE.WARM.2011YEAR.TO.1.1_INDEX.STATION.2012(v2.0)" xfId="132"/>
    <cellStyle name="_Model_RAB_MRSK_svod_UPDATE.BALANCE.WARM.2011YEAR.TO.1.1_INDEX.STATION.2012(v2.1)" xfId="133"/>
    <cellStyle name="_Model_RAB_MRSK_svod_UPDATE.BALANCE.WARM.2011YEAR.TO.1.1_OREP.KU.2011.MONTHLY.02(v1.1)" xfId="134"/>
    <cellStyle name="_Model_RAB_MRSK_svod_UPDATE.BALANCE.WARM.2011YEAR.TO.1.1_TEPLO.PREDEL.2012.M(v1.1)_test" xfId="135"/>
    <cellStyle name="_Model_RAB_MRSK_svod_UPDATE.NADB.JNVLS.APTEKA.2011.TO.1.3.4" xfId="136"/>
    <cellStyle name="_Plug" xfId="137"/>
    <cellStyle name="_Бюджет2006_ПОКАЗАТЕЛИ СВОДНЫЕ" xfId="138"/>
    <cellStyle name="_ВО ОП ТЭС-ОТ- 2007" xfId="139"/>
    <cellStyle name="_ВО ОП ТЭС-ОТ- 2007_Новая инструкция1_фст" xfId="140"/>
    <cellStyle name="_ВФ ОАО ТЭС-ОТ- 2009" xfId="141"/>
    <cellStyle name="_ВФ ОАО ТЭС-ОТ- 2009_Новая инструкция1_фст" xfId="142"/>
    <cellStyle name="_выручка по присоединениям2" xfId="143"/>
    <cellStyle name="_выручка по присоединениям2_Новая инструкция1_фст" xfId="144"/>
    <cellStyle name="_Договор аренды ЯЭ с разбивкой" xfId="145"/>
    <cellStyle name="_Договор аренды ЯЭ с разбивкой_Новая инструкция1_фст" xfId="146"/>
    <cellStyle name="_Защита ФЗП" xfId="147"/>
    <cellStyle name="_Исходные данные для модели" xfId="148"/>
    <cellStyle name="_Исходные данные для модели_Новая инструкция1_фст" xfId="149"/>
    <cellStyle name="_Консолидация-2008-проект-new" xfId="150"/>
    <cellStyle name="_МОДЕЛЬ_1 (2)" xfId="151"/>
    <cellStyle name="_МОДЕЛЬ_1 (2) 2" xfId="152"/>
    <cellStyle name="_МОДЕЛЬ_1 (2) 2_OREP.KU.2011.MONTHLY.02(v0.1)" xfId="153"/>
    <cellStyle name="_МОДЕЛЬ_1 (2) 2_OREP.KU.2011.MONTHLY.02(v0.4)" xfId="154"/>
    <cellStyle name="_МОДЕЛЬ_1 (2) 2_OREP.KU.2011.MONTHLY.11(v1.4)" xfId="155"/>
    <cellStyle name="_МОДЕЛЬ_1 (2) 2_UPDATE.OREP.KU.2011.MONTHLY.02.TO.1.2" xfId="156"/>
    <cellStyle name="_МОДЕЛЬ_1 (2)_46EE.2011(v1.0)" xfId="157"/>
    <cellStyle name="_МОДЕЛЬ_1 (2)_46EE.2011(v1.0)_46TE.2011(v1.0)" xfId="158"/>
    <cellStyle name="_МОДЕЛЬ_1 (2)_46EE.2011(v1.0)_INDEX.STATION.2012(v1.0)_" xfId="159"/>
    <cellStyle name="_МОДЕЛЬ_1 (2)_46EE.2011(v1.0)_INDEX.STATION.2012(v2.0)" xfId="160"/>
    <cellStyle name="_МОДЕЛЬ_1 (2)_46EE.2011(v1.0)_INDEX.STATION.2012(v2.1)" xfId="161"/>
    <cellStyle name="_МОДЕЛЬ_1 (2)_46EE.2011(v1.0)_TEPLO.PREDEL.2012.M(v1.1)_test" xfId="162"/>
    <cellStyle name="_МОДЕЛЬ_1 (2)_46EE.2011(v1.2)" xfId="163"/>
    <cellStyle name="_МОДЕЛЬ_1 (2)_46EP.2012(v0.1)" xfId="164"/>
    <cellStyle name="_МОДЕЛЬ_1 (2)_46TE.2011(v1.0)" xfId="165"/>
    <cellStyle name="_МОДЕЛЬ_1 (2)_ARMRAZR" xfId="166"/>
    <cellStyle name="_МОДЕЛЬ_1 (2)_BALANCE.WARM.2010.FACT(v1.0)" xfId="167"/>
    <cellStyle name="_МОДЕЛЬ_1 (2)_BALANCE.WARM.2010.PLAN" xfId="168"/>
    <cellStyle name="_МОДЕЛЬ_1 (2)_BALANCE.WARM.2011YEAR(v0.7)" xfId="169"/>
    <cellStyle name="_МОДЕЛЬ_1 (2)_BALANCE.WARM.2011YEAR.NEW.UPDATE.SCHEME" xfId="170"/>
    <cellStyle name="_МОДЕЛЬ_1 (2)_EE.2REK.P2011.4.78(v0.3)" xfId="171"/>
    <cellStyle name="_МОДЕЛЬ_1 (2)_FORM910.2012(v1.1)" xfId="172"/>
    <cellStyle name="_МОДЕЛЬ_1 (2)_INVEST.EE.PLAN.4.78(v0.1)" xfId="173"/>
    <cellStyle name="_МОДЕЛЬ_1 (2)_INVEST.EE.PLAN.4.78(v0.3)" xfId="174"/>
    <cellStyle name="_МОДЕЛЬ_1 (2)_INVEST.EE.PLAN.4.78(v1.0)" xfId="175"/>
    <cellStyle name="_МОДЕЛЬ_1 (2)_INVEST.PLAN.4.78(v0.1)" xfId="176"/>
    <cellStyle name="_МОДЕЛЬ_1 (2)_INVEST.WARM.PLAN.4.78(v0.1)" xfId="177"/>
    <cellStyle name="_МОДЕЛЬ_1 (2)_INVEST_WARM_PLAN" xfId="178"/>
    <cellStyle name="_МОДЕЛЬ_1 (2)_NADB.JNVLS.APTEKA.2011(v1.3.3)" xfId="179"/>
    <cellStyle name="_МОДЕЛЬ_1 (2)_NADB.JNVLS.APTEKA.2011(v1.3.3)_46TE.2011(v1.0)" xfId="180"/>
    <cellStyle name="_МОДЕЛЬ_1 (2)_NADB.JNVLS.APTEKA.2011(v1.3.3)_INDEX.STATION.2012(v1.0)_" xfId="181"/>
    <cellStyle name="_МОДЕЛЬ_1 (2)_NADB.JNVLS.APTEKA.2011(v1.3.3)_INDEX.STATION.2012(v2.0)" xfId="182"/>
    <cellStyle name="_МОДЕЛЬ_1 (2)_NADB.JNVLS.APTEKA.2011(v1.3.3)_INDEX.STATION.2012(v2.1)" xfId="183"/>
    <cellStyle name="_МОДЕЛЬ_1 (2)_NADB.JNVLS.APTEKA.2011(v1.3.3)_TEPLO.PREDEL.2012.M(v1.1)_test" xfId="184"/>
    <cellStyle name="_МОДЕЛЬ_1 (2)_NADB.JNVLS.APTEKA.2011(v1.3.4)" xfId="185"/>
    <cellStyle name="_МОДЕЛЬ_1 (2)_NADB.JNVLS.APTEKA.2011(v1.3.4)_46TE.2011(v1.0)" xfId="186"/>
    <cellStyle name="_МОДЕЛЬ_1 (2)_NADB.JNVLS.APTEKA.2011(v1.3.4)_INDEX.STATION.2012(v1.0)_" xfId="187"/>
    <cellStyle name="_МОДЕЛЬ_1 (2)_NADB.JNVLS.APTEKA.2011(v1.3.4)_INDEX.STATION.2012(v2.0)" xfId="188"/>
    <cellStyle name="_МОДЕЛЬ_1 (2)_NADB.JNVLS.APTEKA.2011(v1.3.4)_INDEX.STATION.2012(v2.1)" xfId="189"/>
    <cellStyle name="_МОДЕЛЬ_1 (2)_NADB.JNVLS.APTEKA.2011(v1.3.4)_TEPLO.PREDEL.2012.M(v1.1)_test" xfId="190"/>
    <cellStyle name="_МОДЕЛЬ_1 (2)_PASSPORT.TEPLO.PROIZV(v2.1)" xfId="191"/>
    <cellStyle name="_МОДЕЛЬ_1 (2)_PREDEL.JKH.UTV.2011(v1.0.1)" xfId="192"/>
    <cellStyle name="_МОДЕЛЬ_1 (2)_PREDEL.JKH.UTV.2011(v1.0.1)_46TE.2011(v1.0)" xfId="193"/>
    <cellStyle name="_МОДЕЛЬ_1 (2)_PREDEL.JKH.UTV.2011(v1.0.1)_INDEX.STATION.2012(v1.0)_" xfId="194"/>
    <cellStyle name="_МОДЕЛЬ_1 (2)_PREDEL.JKH.UTV.2011(v1.0.1)_INDEX.STATION.2012(v2.0)" xfId="195"/>
    <cellStyle name="_МОДЕЛЬ_1 (2)_PREDEL.JKH.UTV.2011(v1.0.1)_INDEX.STATION.2012(v2.1)" xfId="196"/>
    <cellStyle name="_МОДЕЛЬ_1 (2)_PREDEL.JKH.UTV.2011(v1.0.1)_TEPLO.PREDEL.2012.M(v1.1)_test" xfId="197"/>
    <cellStyle name="_МОДЕЛЬ_1 (2)_PREDEL.JKH.UTV.2011(v1.1)" xfId="198"/>
    <cellStyle name="_МОДЕЛЬ_1 (2)_REP.BLR.2012(v1.0)" xfId="199"/>
    <cellStyle name="_МОДЕЛЬ_1 (2)_TEPLO.PREDEL.2012.M(v1.1)" xfId="200"/>
    <cellStyle name="_МОДЕЛЬ_1 (2)_TEST.TEMPLATE" xfId="201"/>
    <cellStyle name="_МОДЕЛЬ_1 (2)_UPDATE.46EE.2011.TO.1.1" xfId="202"/>
    <cellStyle name="_МОДЕЛЬ_1 (2)_UPDATE.46TE.2011.TO.1.1" xfId="203"/>
    <cellStyle name="_МОДЕЛЬ_1 (2)_UPDATE.46TE.2011.TO.1.2" xfId="204"/>
    <cellStyle name="_МОДЕЛЬ_1 (2)_UPDATE.BALANCE.WARM.2011YEAR.TO.1.1" xfId="205"/>
    <cellStyle name="_МОДЕЛЬ_1 (2)_UPDATE.BALANCE.WARM.2011YEAR.TO.1.1_46TE.2011(v1.0)" xfId="206"/>
    <cellStyle name="_МОДЕЛЬ_1 (2)_UPDATE.BALANCE.WARM.2011YEAR.TO.1.1_INDEX.STATION.2012(v1.0)_" xfId="207"/>
    <cellStyle name="_МОДЕЛЬ_1 (2)_UPDATE.BALANCE.WARM.2011YEAR.TO.1.1_INDEX.STATION.2012(v2.0)" xfId="208"/>
    <cellStyle name="_МОДЕЛЬ_1 (2)_UPDATE.BALANCE.WARM.2011YEAR.TO.1.1_INDEX.STATION.2012(v2.1)" xfId="209"/>
    <cellStyle name="_МОДЕЛЬ_1 (2)_UPDATE.BALANCE.WARM.2011YEAR.TO.1.1_OREP.KU.2011.MONTHLY.02(v1.1)" xfId="210"/>
    <cellStyle name="_МОДЕЛЬ_1 (2)_UPDATE.BALANCE.WARM.2011YEAR.TO.1.1_TEPLO.PREDEL.2012.M(v1.1)_test" xfId="211"/>
    <cellStyle name="_МОДЕЛЬ_1 (2)_UPDATE.NADB.JNVLS.APTEKA.2011.TO.1.3.4" xfId="212"/>
    <cellStyle name="_НВВ 2009 постатейно свод по филиалам_09_02_09" xfId="213"/>
    <cellStyle name="_НВВ 2009 постатейно свод по филиалам_09_02_09_Новая инструкция1_фст" xfId="214"/>
    <cellStyle name="_НВВ 2009 постатейно свод по филиалам_для Валентина" xfId="215"/>
    <cellStyle name="_НВВ 2009 постатейно свод по филиалам_для Валентина_Новая инструкция1_фст" xfId="216"/>
    <cellStyle name="_Омск" xfId="217"/>
    <cellStyle name="_Омск_Новая инструкция1_фст" xfId="218"/>
    <cellStyle name="_ОТ ИД 2009" xfId="219"/>
    <cellStyle name="_ОТ ИД 2009_Новая инструкция1_фст" xfId="220"/>
    <cellStyle name="_пр 5 тариф RAB" xfId="221"/>
    <cellStyle name="_пр 5 тариф RAB 2" xfId="222"/>
    <cellStyle name="_пр 5 тариф RAB 2_OREP.KU.2011.MONTHLY.02(v0.1)" xfId="223"/>
    <cellStyle name="_пр 5 тариф RAB 2_OREP.KU.2011.MONTHLY.02(v0.4)" xfId="224"/>
    <cellStyle name="_пр 5 тариф RAB 2_OREP.KU.2011.MONTHLY.11(v1.4)" xfId="225"/>
    <cellStyle name="_пр 5 тариф RAB 2_UPDATE.OREP.KU.2011.MONTHLY.02.TO.1.2" xfId="226"/>
    <cellStyle name="_пр 5 тариф RAB_46EE.2011(v1.0)" xfId="227"/>
    <cellStyle name="_пр 5 тариф RAB_46EE.2011(v1.0)_46TE.2011(v1.0)" xfId="228"/>
    <cellStyle name="_пр 5 тариф RAB_46EE.2011(v1.0)_INDEX.STATION.2012(v1.0)_" xfId="229"/>
    <cellStyle name="_пр 5 тариф RAB_46EE.2011(v1.0)_INDEX.STATION.2012(v2.0)" xfId="230"/>
    <cellStyle name="_пр 5 тариф RAB_46EE.2011(v1.0)_INDEX.STATION.2012(v2.1)" xfId="231"/>
    <cellStyle name="_пр 5 тариф RAB_46EE.2011(v1.0)_TEPLO.PREDEL.2012.M(v1.1)_test" xfId="232"/>
    <cellStyle name="_пр 5 тариф RAB_46EE.2011(v1.2)" xfId="233"/>
    <cellStyle name="_пр 5 тариф RAB_46EP.2012(v0.1)" xfId="234"/>
    <cellStyle name="_пр 5 тариф RAB_46TE.2011(v1.0)" xfId="235"/>
    <cellStyle name="_пр 5 тариф RAB_ARMRAZR" xfId="236"/>
    <cellStyle name="_пр 5 тариф RAB_BALANCE.WARM.2010.FACT(v1.0)" xfId="237"/>
    <cellStyle name="_пр 5 тариф RAB_BALANCE.WARM.2010.PLAN" xfId="238"/>
    <cellStyle name="_пр 5 тариф RAB_BALANCE.WARM.2011YEAR(v0.7)" xfId="239"/>
    <cellStyle name="_пр 5 тариф RAB_BALANCE.WARM.2011YEAR.NEW.UPDATE.SCHEME" xfId="240"/>
    <cellStyle name="_пр 5 тариф RAB_EE.2REK.P2011.4.78(v0.3)" xfId="241"/>
    <cellStyle name="_пр 5 тариф RAB_FORM910.2012(v1.1)" xfId="242"/>
    <cellStyle name="_пр 5 тариф RAB_INVEST.EE.PLAN.4.78(v0.1)" xfId="243"/>
    <cellStyle name="_пр 5 тариф RAB_INVEST.EE.PLAN.4.78(v0.3)" xfId="244"/>
    <cellStyle name="_пр 5 тариф RAB_INVEST.EE.PLAN.4.78(v1.0)" xfId="245"/>
    <cellStyle name="_пр 5 тариф RAB_INVEST.PLAN.4.78(v0.1)" xfId="246"/>
    <cellStyle name="_пр 5 тариф RAB_INVEST.WARM.PLAN.4.78(v0.1)" xfId="247"/>
    <cellStyle name="_пр 5 тариф RAB_INVEST_WARM_PLAN" xfId="248"/>
    <cellStyle name="_пр 5 тариф RAB_NADB.JNVLS.APTEKA.2011(v1.3.3)" xfId="249"/>
    <cellStyle name="_пр 5 тариф RAB_NADB.JNVLS.APTEKA.2011(v1.3.3)_46TE.2011(v1.0)" xfId="250"/>
    <cellStyle name="_пр 5 тариф RAB_NADB.JNVLS.APTEKA.2011(v1.3.3)_INDEX.STATION.2012(v1.0)_" xfId="251"/>
    <cellStyle name="_пр 5 тариф RAB_NADB.JNVLS.APTEKA.2011(v1.3.3)_INDEX.STATION.2012(v2.0)" xfId="252"/>
    <cellStyle name="_пр 5 тариф RAB_NADB.JNVLS.APTEKA.2011(v1.3.3)_INDEX.STATION.2012(v2.1)" xfId="253"/>
    <cellStyle name="_пр 5 тариф RAB_NADB.JNVLS.APTEKA.2011(v1.3.3)_TEPLO.PREDEL.2012.M(v1.1)_test" xfId="254"/>
    <cellStyle name="_пр 5 тариф RAB_NADB.JNVLS.APTEKA.2011(v1.3.4)" xfId="255"/>
    <cellStyle name="_пр 5 тариф RAB_NADB.JNVLS.APTEKA.2011(v1.3.4)_46TE.2011(v1.0)" xfId="256"/>
    <cellStyle name="_пр 5 тариф RAB_NADB.JNVLS.APTEKA.2011(v1.3.4)_INDEX.STATION.2012(v1.0)_" xfId="257"/>
    <cellStyle name="_пр 5 тариф RAB_NADB.JNVLS.APTEKA.2011(v1.3.4)_INDEX.STATION.2012(v2.0)" xfId="258"/>
    <cellStyle name="_пр 5 тариф RAB_NADB.JNVLS.APTEKA.2011(v1.3.4)_INDEX.STATION.2012(v2.1)" xfId="259"/>
    <cellStyle name="_пр 5 тариф RAB_NADB.JNVLS.APTEKA.2011(v1.3.4)_TEPLO.PREDEL.2012.M(v1.1)_test" xfId="260"/>
    <cellStyle name="_пр 5 тариф RAB_PASSPORT.TEPLO.PROIZV(v2.1)" xfId="261"/>
    <cellStyle name="_пр 5 тариф RAB_PREDEL.JKH.UTV.2011(v1.0.1)" xfId="262"/>
    <cellStyle name="_пр 5 тариф RAB_PREDEL.JKH.UTV.2011(v1.0.1)_46TE.2011(v1.0)" xfId="263"/>
    <cellStyle name="_пр 5 тариф RAB_PREDEL.JKH.UTV.2011(v1.0.1)_INDEX.STATION.2012(v1.0)_" xfId="264"/>
    <cellStyle name="_пр 5 тариф RAB_PREDEL.JKH.UTV.2011(v1.0.1)_INDEX.STATION.2012(v2.0)" xfId="265"/>
    <cellStyle name="_пр 5 тариф RAB_PREDEL.JKH.UTV.2011(v1.0.1)_INDEX.STATION.2012(v2.1)" xfId="266"/>
    <cellStyle name="_пр 5 тариф RAB_PREDEL.JKH.UTV.2011(v1.0.1)_TEPLO.PREDEL.2012.M(v1.1)_test" xfId="267"/>
    <cellStyle name="_пр 5 тариф RAB_PREDEL.JKH.UTV.2011(v1.1)" xfId="268"/>
    <cellStyle name="_пр 5 тариф RAB_REP.BLR.2012(v1.0)" xfId="269"/>
    <cellStyle name="_пр 5 тариф RAB_TEPLO.PREDEL.2012.M(v1.1)" xfId="270"/>
    <cellStyle name="_пр 5 тариф RAB_TEST.TEMPLATE" xfId="271"/>
    <cellStyle name="_пр 5 тариф RAB_UPDATE.46EE.2011.TO.1.1" xfId="272"/>
    <cellStyle name="_пр 5 тариф RAB_UPDATE.46TE.2011.TO.1.1" xfId="273"/>
    <cellStyle name="_пр 5 тариф RAB_UPDATE.46TE.2011.TO.1.2" xfId="274"/>
    <cellStyle name="_пр 5 тариф RAB_UPDATE.BALANCE.WARM.2011YEAR.TO.1.1" xfId="275"/>
    <cellStyle name="_пр 5 тариф RAB_UPDATE.BALANCE.WARM.2011YEAR.TO.1.1_46TE.2011(v1.0)" xfId="276"/>
    <cellStyle name="_пр 5 тариф RAB_UPDATE.BALANCE.WARM.2011YEAR.TO.1.1_INDEX.STATION.2012(v1.0)_" xfId="277"/>
    <cellStyle name="_пр 5 тариф RAB_UPDATE.BALANCE.WARM.2011YEAR.TO.1.1_INDEX.STATION.2012(v2.0)" xfId="278"/>
    <cellStyle name="_пр 5 тариф RAB_UPDATE.BALANCE.WARM.2011YEAR.TO.1.1_INDEX.STATION.2012(v2.1)" xfId="279"/>
    <cellStyle name="_пр 5 тариф RAB_UPDATE.BALANCE.WARM.2011YEAR.TO.1.1_OREP.KU.2011.MONTHLY.02(v1.1)" xfId="280"/>
    <cellStyle name="_пр 5 тариф RAB_UPDATE.BALANCE.WARM.2011YEAR.TO.1.1_TEPLO.PREDEL.2012.M(v1.1)_test" xfId="281"/>
    <cellStyle name="_пр 5 тариф RAB_UPDATE.NADB.JNVLS.APTEKA.2011.TO.1.3.4" xfId="282"/>
    <cellStyle name="_Предожение _ДБП_2009 г ( согласованные БП)  (2)" xfId="283"/>
    <cellStyle name="_Предожение _ДБП_2009 г ( согласованные БП)  (2)_Новая инструкция1_фст" xfId="284"/>
    <cellStyle name="_Приложение 2 0806 факт" xfId="285"/>
    <cellStyle name="_Приложение МТС-3-КС" xfId="286"/>
    <cellStyle name="_Приложение МТС-3-КС_Новая инструкция1_фст" xfId="287"/>
    <cellStyle name="_Приложение-МТС--2-1" xfId="288"/>
    <cellStyle name="_Приложение-МТС--2-1_Новая инструкция1_фст" xfId="289"/>
    <cellStyle name="_Расчет RAB_22072008" xfId="290"/>
    <cellStyle name="_Расчет RAB_22072008 2" xfId="291"/>
    <cellStyle name="_Расчет RAB_22072008 2_OREP.KU.2011.MONTHLY.02(v0.1)" xfId="292"/>
    <cellStyle name="_Расчет RAB_22072008 2_OREP.KU.2011.MONTHLY.02(v0.4)" xfId="293"/>
    <cellStyle name="_Расчет RAB_22072008 2_OREP.KU.2011.MONTHLY.11(v1.4)" xfId="294"/>
    <cellStyle name="_Расчет RAB_22072008 2_UPDATE.OREP.KU.2011.MONTHLY.02.TO.1.2" xfId="295"/>
    <cellStyle name="_Расчет RAB_22072008_46EE.2011(v1.0)" xfId="296"/>
    <cellStyle name="_Расчет RAB_22072008_46EE.2011(v1.0)_46TE.2011(v1.0)" xfId="297"/>
    <cellStyle name="_Расчет RAB_22072008_46EE.2011(v1.0)_INDEX.STATION.2012(v1.0)_" xfId="298"/>
    <cellStyle name="_Расчет RAB_22072008_46EE.2011(v1.0)_INDEX.STATION.2012(v2.0)" xfId="299"/>
    <cellStyle name="_Расчет RAB_22072008_46EE.2011(v1.0)_INDEX.STATION.2012(v2.1)" xfId="300"/>
    <cellStyle name="_Расчет RAB_22072008_46EE.2011(v1.0)_TEPLO.PREDEL.2012.M(v1.1)_test" xfId="301"/>
    <cellStyle name="_Расчет RAB_22072008_46EE.2011(v1.2)" xfId="302"/>
    <cellStyle name="_Расчет RAB_22072008_46EP.2012(v0.1)" xfId="303"/>
    <cellStyle name="_Расчет RAB_22072008_46TE.2011(v1.0)" xfId="304"/>
    <cellStyle name="_Расчет RAB_22072008_ARMRAZR" xfId="305"/>
    <cellStyle name="_Расчет RAB_22072008_BALANCE.WARM.2010.FACT(v1.0)" xfId="306"/>
    <cellStyle name="_Расчет RAB_22072008_BALANCE.WARM.2010.PLAN" xfId="307"/>
    <cellStyle name="_Расчет RAB_22072008_BALANCE.WARM.2011YEAR(v0.7)" xfId="308"/>
    <cellStyle name="_Расчет RAB_22072008_BALANCE.WARM.2011YEAR.NEW.UPDATE.SCHEME" xfId="309"/>
    <cellStyle name="_Расчет RAB_22072008_EE.2REK.P2011.4.78(v0.3)" xfId="310"/>
    <cellStyle name="_Расчет RAB_22072008_FORM910.2012(v1.1)" xfId="311"/>
    <cellStyle name="_Расчет RAB_22072008_INVEST.EE.PLAN.4.78(v0.1)" xfId="312"/>
    <cellStyle name="_Расчет RAB_22072008_INVEST.EE.PLAN.4.78(v0.3)" xfId="313"/>
    <cellStyle name="_Расчет RAB_22072008_INVEST.EE.PLAN.4.78(v1.0)" xfId="314"/>
    <cellStyle name="_Расчет RAB_22072008_INVEST.PLAN.4.78(v0.1)" xfId="315"/>
    <cellStyle name="_Расчет RAB_22072008_INVEST.WARM.PLAN.4.78(v0.1)" xfId="316"/>
    <cellStyle name="_Расчет RAB_22072008_INVEST_WARM_PLAN" xfId="317"/>
    <cellStyle name="_Расчет RAB_22072008_NADB.JNVLS.APTEKA.2011(v1.3.3)" xfId="318"/>
    <cellStyle name="_Расчет RAB_22072008_NADB.JNVLS.APTEKA.2011(v1.3.3)_46TE.2011(v1.0)" xfId="319"/>
    <cellStyle name="_Расчет RAB_22072008_NADB.JNVLS.APTEKA.2011(v1.3.3)_INDEX.STATION.2012(v1.0)_" xfId="320"/>
    <cellStyle name="_Расчет RAB_22072008_NADB.JNVLS.APTEKA.2011(v1.3.3)_INDEX.STATION.2012(v2.0)" xfId="321"/>
    <cellStyle name="_Расчет RAB_22072008_NADB.JNVLS.APTEKA.2011(v1.3.3)_INDEX.STATION.2012(v2.1)" xfId="322"/>
    <cellStyle name="_Расчет RAB_22072008_NADB.JNVLS.APTEKA.2011(v1.3.3)_TEPLO.PREDEL.2012.M(v1.1)_test" xfId="323"/>
    <cellStyle name="_Расчет RAB_22072008_NADB.JNVLS.APTEKA.2011(v1.3.4)" xfId="324"/>
    <cellStyle name="_Расчет RAB_22072008_NADB.JNVLS.APTEKA.2011(v1.3.4)_46TE.2011(v1.0)" xfId="325"/>
    <cellStyle name="_Расчет RAB_22072008_NADB.JNVLS.APTEKA.2011(v1.3.4)_INDEX.STATION.2012(v1.0)_" xfId="326"/>
    <cellStyle name="_Расчет RAB_22072008_NADB.JNVLS.APTEKA.2011(v1.3.4)_INDEX.STATION.2012(v2.0)" xfId="327"/>
    <cellStyle name="_Расчет RAB_22072008_NADB.JNVLS.APTEKA.2011(v1.3.4)_INDEX.STATION.2012(v2.1)" xfId="328"/>
    <cellStyle name="_Расчет RAB_22072008_NADB.JNVLS.APTEKA.2011(v1.3.4)_TEPLO.PREDEL.2012.M(v1.1)_test" xfId="329"/>
    <cellStyle name="_Расчет RAB_22072008_PASSPORT.TEPLO.PROIZV(v2.1)" xfId="330"/>
    <cellStyle name="_Расчет RAB_22072008_PREDEL.JKH.UTV.2011(v1.0.1)" xfId="331"/>
    <cellStyle name="_Расчет RAB_22072008_PREDEL.JKH.UTV.2011(v1.0.1)_46TE.2011(v1.0)" xfId="332"/>
    <cellStyle name="_Расчет RAB_22072008_PREDEL.JKH.UTV.2011(v1.0.1)_INDEX.STATION.2012(v1.0)_" xfId="333"/>
    <cellStyle name="_Расчет RAB_22072008_PREDEL.JKH.UTV.2011(v1.0.1)_INDEX.STATION.2012(v2.0)" xfId="334"/>
    <cellStyle name="_Расчет RAB_22072008_PREDEL.JKH.UTV.2011(v1.0.1)_INDEX.STATION.2012(v2.1)" xfId="335"/>
    <cellStyle name="_Расчет RAB_22072008_PREDEL.JKH.UTV.2011(v1.0.1)_TEPLO.PREDEL.2012.M(v1.1)_test" xfId="336"/>
    <cellStyle name="_Расчет RAB_22072008_PREDEL.JKH.UTV.2011(v1.1)" xfId="337"/>
    <cellStyle name="_Расчет RAB_22072008_REP.BLR.2012(v1.0)" xfId="338"/>
    <cellStyle name="_Расчет RAB_22072008_TEPLO.PREDEL.2012.M(v1.1)" xfId="339"/>
    <cellStyle name="_Расчет RAB_22072008_TEST.TEMPLATE" xfId="340"/>
    <cellStyle name="_Расчет RAB_22072008_UPDATE.46EE.2011.TO.1.1" xfId="341"/>
    <cellStyle name="_Расчет RAB_22072008_UPDATE.46TE.2011.TO.1.1" xfId="342"/>
    <cellStyle name="_Расчет RAB_22072008_UPDATE.46TE.2011.TO.1.2" xfId="343"/>
    <cellStyle name="_Расчет RAB_22072008_UPDATE.BALANCE.WARM.2011YEAR.TO.1.1" xfId="344"/>
    <cellStyle name="_Расчет RAB_22072008_UPDATE.BALANCE.WARM.2011YEAR.TO.1.1_46TE.2011(v1.0)" xfId="345"/>
    <cellStyle name="_Расчет RAB_22072008_UPDATE.BALANCE.WARM.2011YEAR.TO.1.1_INDEX.STATION.2012(v1.0)_" xfId="346"/>
    <cellStyle name="_Расчет RAB_22072008_UPDATE.BALANCE.WARM.2011YEAR.TO.1.1_INDEX.STATION.2012(v2.0)" xfId="347"/>
    <cellStyle name="_Расчет RAB_22072008_UPDATE.BALANCE.WARM.2011YEAR.TO.1.1_INDEX.STATION.2012(v2.1)" xfId="348"/>
    <cellStyle name="_Расчет RAB_22072008_UPDATE.BALANCE.WARM.2011YEAR.TO.1.1_OREP.KU.2011.MONTHLY.02(v1.1)" xfId="349"/>
    <cellStyle name="_Расчет RAB_22072008_UPDATE.BALANCE.WARM.2011YEAR.TO.1.1_TEPLO.PREDEL.2012.M(v1.1)_test" xfId="350"/>
    <cellStyle name="_Расчет RAB_22072008_UPDATE.NADB.JNVLS.APTEKA.2011.TO.1.3.4" xfId="351"/>
    <cellStyle name="_Расчет RAB_Лен и МОЭСК_с 2010 года_14.04.2009_со сглаж_version 3.0_без ФСК" xfId="352"/>
    <cellStyle name="_Расчет RAB_Лен и МОЭСК_с 2010 года_14.04.2009_со сглаж_version 3.0_без ФСК 2" xfId="353"/>
    <cellStyle name="_Расчет RAB_Лен и МОЭСК_с 2010 года_14.04.2009_со сглаж_version 3.0_без ФСК 2_OREP.KU.2011.MONTHLY.02(v0.1)" xfId="354"/>
    <cellStyle name="_Расчет RAB_Лен и МОЭСК_с 2010 года_14.04.2009_со сглаж_version 3.0_без ФСК 2_OREP.KU.2011.MONTHLY.02(v0.4)" xfId="355"/>
    <cellStyle name="_Расчет RAB_Лен и МОЭСК_с 2010 года_14.04.2009_со сглаж_version 3.0_без ФСК 2_OREP.KU.2011.MONTHLY.11(v1.4)" xfId="356"/>
    <cellStyle name="_Расчет RAB_Лен и МОЭСК_с 2010 года_14.04.2009_со сглаж_version 3.0_без ФСК 2_UPDATE.OREP.KU.2011.MONTHLY.02.TO.1.2" xfId="357"/>
    <cellStyle name="_Расчет RAB_Лен и МОЭСК_с 2010 года_14.04.2009_со сглаж_version 3.0_без ФСК_46EE.2011(v1.0)" xfId="358"/>
    <cellStyle name="_Расчет RAB_Лен и МОЭСК_с 2010 года_14.04.2009_со сглаж_version 3.0_без ФСК_46EE.2011(v1.0)_46TE.2011(v1.0)" xfId="359"/>
    <cellStyle name="_Расчет RAB_Лен и МОЭСК_с 2010 года_14.04.2009_со сглаж_version 3.0_без ФСК_46EE.2011(v1.0)_INDEX.STATION.2012(v1.0)_" xfId="360"/>
    <cellStyle name="_Расчет RAB_Лен и МОЭСК_с 2010 года_14.04.2009_со сглаж_version 3.0_без ФСК_46EE.2011(v1.0)_INDEX.STATION.2012(v2.0)" xfId="361"/>
    <cellStyle name="_Расчет RAB_Лен и МОЭСК_с 2010 года_14.04.2009_со сглаж_version 3.0_без ФСК_46EE.2011(v1.0)_INDEX.STATION.2012(v2.1)" xfId="362"/>
    <cellStyle name="_Расчет RAB_Лен и МОЭСК_с 2010 года_14.04.2009_со сглаж_version 3.0_без ФСК_46EE.2011(v1.0)_TEPLO.PREDEL.2012.M(v1.1)_test" xfId="363"/>
    <cellStyle name="_Расчет RAB_Лен и МОЭСК_с 2010 года_14.04.2009_со сглаж_version 3.0_без ФСК_46EE.2011(v1.2)" xfId="364"/>
    <cellStyle name="_Расчет RAB_Лен и МОЭСК_с 2010 года_14.04.2009_со сглаж_version 3.0_без ФСК_46EP.2012(v0.1)" xfId="365"/>
    <cellStyle name="_Расчет RAB_Лен и МОЭСК_с 2010 года_14.04.2009_со сглаж_version 3.0_без ФСК_46TE.2011(v1.0)" xfId="366"/>
    <cellStyle name="_Расчет RAB_Лен и МОЭСК_с 2010 года_14.04.2009_со сглаж_version 3.0_без ФСК_ARMRAZR" xfId="367"/>
    <cellStyle name="_Расчет RAB_Лен и МОЭСК_с 2010 года_14.04.2009_со сглаж_version 3.0_без ФСК_BALANCE.WARM.2010.FACT(v1.0)" xfId="368"/>
    <cellStyle name="_Расчет RAB_Лен и МОЭСК_с 2010 года_14.04.2009_со сглаж_version 3.0_без ФСК_BALANCE.WARM.2010.PLAN" xfId="369"/>
    <cellStyle name="_Расчет RAB_Лен и МОЭСК_с 2010 года_14.04.2009_со сглаж_version 3.0_без ФСК_BALANCE.WARM.2011YEAR(v0.7)" xfId="370"/>
    <cellStyle name="_Расчет RAB_Лен и МОЭСК_с 2010 года_14.04.2009_со сглаж_version 3.0_без ФСК_BALANCE.WARM.2011YEAR.NEW.UPDATE.SCHEME" xfId="371"/>
    <cellStyle name="_Расчет RAB_Лен и МОЭСК_с 2010 года_14.04.2009_со сглаж_version 3.0_без ФСК_EE.2REK.P2011.4.78(v0.3)" xfId="372"/>
    <cellStyle name="_Расчет RAB_Лен и МОЭСК_с 2010 года_14.04.2009_со сглаж_version 3.0_без ФСК_FORM910.2012(v1.1)" xfId="373"/>
    <cellStyle name="_Расчет RAB_Лен и МОЭСК_с 2010 года_14.04.2009_со сглаж_version 3.0_без ФСК_INVEST.EE.PLAN.4.78(v0.1)" xfId="374"/>
    <cellStyle name="_Расчет RAB_Лен и МОЭСК_с 2010 года_14.04.2009_со сглаж_version 3.0_без ФСК_INVEST.EE.PLAN.4.78(v0.3)" xfId="375"/>
    <cellStyle name="_Расчет RAB_Лен и МОЭСК_с 2010 года_14.04.2009_со сглаж_version 3.0_без ФСК_INVEST.EE.PLAN.4.78(v1.0)" xfId="376"/>
    <cellStyle name="_Расчет RAB_Лен и МОЭСК_с 2010 года_14.04.2009_со сглаж_version 3.0_без ФСК_INVEST.PLAN.4.78(v0.1)" xfId="377"/>
    <cellStyle name="_Расчет RAB_Лен и МОЭСК_с 2010 года_14.04.2009_со сглаж_version 3.0_без ФСК_INVEST.WARM.PLAN.4.78(v0.1)" xfId="378"/>
    <cellStyle name="_Расчет RAB_Лен и МОЭСК_с 2010 года_14.04.2009_со сглаж_version 3.0_без ФСК_INVEST_WARM_PLAN" xfId="379"/>
    <cellStyle name="_Расчет RAB_Лен и МОЭСК_с 2010 года_14.04.2009_со сглаж_version 3.0_без ФСК_NADB.JNVLS.APTEKA.2011(v1.3.3)" xfId="380"/>
    <cellStyle name="_Расчет RAB_Лен и МОЭСК_с 2010 года_14.04.2009_со сглаж_version 3.0_без ФСК_NADB.JNVLS.APTEKA.2011(v1.3.3)_46TE.2011(v1.0)" xfId="381"/>
    <cellStyle name="_Расчет RAB_Лен и МОЭСК_с 2010 года_14.04.2009_со сглаж_version 3.0_без ФСК_NADB.JNVLS.APTEKA.2011(v1.3.3)_INDEX.STATION.2012(v1.0)_" xfId="382"/>
    <cellStyle name="_Расчет RAB_Лен и МОЭСК_с 2010 года_14.04.2009_со сглаж_version 3.0_без ФСК_NADB.JNVLS.APTEKA.2011(v1.3.3)_INDEX.STATION.2012(v2.0)" xfId="383"/>
    <cellStyle name="_Расчет RAB_Лен и МОЭСК_с 2010 года_14.04.2009_со сглаж_version 3.0_без ФСК_NADB.JNVLS.APTEKA.2011(v1.3.3)_INDEX.STATION.2012(v2.1)" xfId="384"/>
    <cellStyle name="_Расчет RAB_Лен и МОЭСК_с 2010 года_14.04.2009_со сглаж_version 3.0_без ФСК_NADB.JNVLS.APTEKA.2011(v1.3.3)_TEPLO.PREDEL.2012.M(v1.1)_test" xfId="385"/>
    <cellStyle name="_Расчет RAB_Лен и МОЭСК_с 2010 года_14.04.2009_со сглаж_version 3.0_без ФСК_NADB.JNVLS.APTEKA.2011(v1.3.4)" xfId="386"/>
    <cellStyle name="_Расчет RAB_Лен и МОЭСК_с 2010 года_14.04.2009_со сглаж_version 3.0_без ФСК_NADB.JNVLS.APTEKA.2011(v1.3.4)_46TE.2011(v1.0)" xfId="387"/>
    <cellStyle name="_Расчет RAB_Лен и МОЭСК_с 2010 года_14.04.2009_со сглаж_version 3.0_без ФСК_NADB.JNVLS.APTEKA.2011(v1.3.4)_INDEX.STATION.2012(v1.0)_" xfId="388"/>
    <cellStyle name="_Расчет RAB_Лен и МОЭСК_с 2010 года_14.04.2009_со сглаж_version 3.0_без ФСК_NADB.JNVLS.APTEKA.2011(v1.3.4)_INDEX.STATION.2012(v2.0)" xfId="389"/>
    <cellStyle name="_Расчет RAB_Лен и МОЭСК_с 2010 года_14.04.2009_со сглаж_version 3.0_без ФСК_NADB.JNVLS.APTEKA.2011(v1.3.4)_INDEX.STATION.2012(v2.1)" xfId="390"/>
    <cellStyle name="_Расчет RAB_Лен и МОЭСК_с 2010 года_14.04.2009_со сглаж_version 3.0_без ФСК_NADB.JNVLS.APTEKA.2011(v1.3.4)_TEPLO.PREDEL.2012.M(v1.1)_test" xfId="391"/>
    <cellStyle name="_Расчет RAB_Лен и МОЭСК_с 2010 года_14.04.2009_со сглаж_version 3.0_без ФСК_PASSPORT.TEPLO.PROIZV(v2.1)" xfId="392"/>
    <cellStyle name="_Расчет RAB_Лен и МОЭСК_с 2010 года_14.04.2009_со сглаж_version 3.0_без ФСК_PREDEL.JKH.UTV.2011(v1.0.1)" xfId="393"/>
    <cellStyle name="_Расчет RAB_Лен и МОЭСК_с 2010 года_14.04.2009_со сглаж_version 3.0_без ФСК_PREDEL.JKH.UTV.2011(v1.0.1)_46TE.2011(v1.0)" xfId="394"/>
    <cellStyle name="_Расчет RAB_Лен и МОЭСК_с 2010 года_14.04.2009_со сглаж_version 3.0_без ФСК_PREDEL.JKH.UTV.2011(v1.0.1)_INDEX.STATION.2012(v1.0)_" xfId="395"/>
    <cellStyle name="_Расчет RAB_Лен и МОЭСК_с 2010 года_14.04.2009_со сглаж_version 3.0_без ФСК_PREDEL.JKH.UTV.2011(v1.0.1)_INDEX.STATION.2012(v2.0)" xfId="396"/>
    <cellStyle name="_Расчет RAB_Лен и МОЭСК_с 2010 года_14.04.2009_со сглаж_version 3.0_без ФСК_PREDEL.JKH.UTV.2011(v1.0.1)_INDEX.STATION.2012(v2.1)" xfId="397"/>
    <cellStyle name="_Расчет RAB_Лен и МОЭСК_с 2010 года_14.04.2009_со сглаж_version 3.0_без ФСК_PREDEL.JKH.UTV.2011(v1.0.1)_TEPLO.PREDEL.2012.M(v1.1)_test" xfId="398"/>
    <cellStyle name="_Расчет RAB_Лен и МОЭСК_с 2010 года_14.04.2009_со сглаж_version 3.0_без ФСК_PREDEL.JKH.UTV.2011(v1.1)" xfId="399"/>
    <cellStyle name="_Расчет RAB_Лен и МОЭСК_с 2010 года_14.04.2009_со сглаж_version 3.0_без ФСК_REP.BLR.2012(v1.0)" xfId="400"/>
    <cellStyle name="_Расчет RAB_Лен и МОЭСК_с 2010 года_14.04.2009_со сглаж_version 3.0_без ФСК_TEPLO.PREDEL.2012.M(v1.1)" xfId="401"/>
    <cellStyle name="_Расчет RAB_Лен и МОЭСК_с 2010 года_14.04.2009_со сглаж_version 3.0_без ФСК_TEST.TEMPLATE" xfId="402"/>
    <cellStyle name="_Расчет RAB_Лен и МОЭСК_с 2010 года_14.04.2009_со сглаж_version 3.0_без ФСК_UPDATE.46EE.2011.TO.1.1" xfId="403"/>
    <cellStyle name="_Расчет RAB_Лен и МОЭСК_с 2010 года_14.04.2009_со сглаж_version 3.0_без ФСК_UPDATE.46TE.2011.TO.1.1" xfId="404"/>
    <cellStyle name="_Расчет RAB_Лен и МОЭСК_с 2010 года_14.04.2009_со сглаж_version 3.0_без ФСК_UPDATE.46TE.2011.TO.1.2" xfId="405"/>
    <cellStyle name="_Расчет RAB_Лен и МОЭСК_с 2010 года_14.04.2009_со сглаж_version 3.0_без ФСК_UPDATE.BALANCE.WARM.2011YEAR.TO.1.1" xfId="406"/>
    <cellStyle name="_Расчет RAB_Лен и МОЭСК_с 2010 года_14.04.2009_со сглаж_version 3.0_без ФСК_UPDATE.BALANCE.WARM.2011YEAR.TO.1.1_46TE.2011(v1.0)" xfId="407"/>
    <cellStyle name="_Расчет RAB_Лен и МОЭСК_с 2010 года_14.04.2009_со сглаж_version 3.0_без ФСК_UPDATE.BALANCE.WARM.2011YEAR.TO.1.1_INDEX.STATION.2012(v1.0)_" xfId="408"/>
    <cellStyle name="_Расчет RAB_Лен и МОЭСК_с 2010 года_14.04.2009_со сглаж_version 3.0_без ФСК_UPDATE.BALANCE.WARM.2011YEAR.TO.1.1_INDEX.STATION.2012(v2.0)" xfId="409"/>
    <cellStyle name="_Расчет RAB_Лен и МОЭСК_с 2010 года_14.04.2009_со сглаж_version 3.0_без ФСК_UPDATE.BALANCE.WARM.2011YEAR.TO.1.1_INDEX.STATION.2012(v2.1)" xfId="410"/>
    <cellStyle name="_Расчет RAB_Лен и МОЭСК_с 2010 года_14.04.2009_со сглаж_version 3.0_без ФСК_UPDATE.BALANCE.WARM.2011YEAR.TO.1.1_OREP.KU.2011.MONTHLY.02(v1.1)" xfId="411"/>
    <cellStyle name="_Расчет RAB_Лен и МОЭСК_с 2010 года_14.04.2009_со сглаж_version 3.0_без ФСК_UPDATE.BALANCE.WARM.2011YEAR.TO.1.1_TEPLO.PREDEL.2012.M(v1.1)_test" xfId="412"/>
    <cellStyle name="_Расчет RAB_Лен и МОЭСК_с 2010 года_14.04.2009_со сглаж_version 3.0_без ФСК_UPDATE.NADB.JNVLS.APTEKA.2011.TO.1.3.4" xfId="413"/>
    <cellStyle name="_Свод по ИПР (2)" xfId="414"/>
    <cellStyle name="_Свод по ИПР (2)_Новая инструкция1_фст" xfId="415"/>
    <cellStyle name="_Справочник затрат_ЛХ_20.10.05" xfId="416"/>
    <cellStyle name="_таблицы для расчетов28-04-08_2006-2009_прибыль корр_по ИА" xfId="417"/>
    <cellStyle name="_таблицы для расчетов28-04-08_2006-2009_прибыль корр_по ИА_Новая инструкция1_фст" xfId="418"/>
    <cellStyle name="_таблицы для расчетов28-04-08_2006-2009с ИА" xfId="419"/>
    <cellStyle name="_таблицы для расчетов28-04-08_2006-2009с ИА_Новая инструкция1_фст" xfId="420"/>
    <cellStyle name="_Форма 6  РТК.xls(отчет по Адр пр. ЛО)" xfId="421"/>
    <cellStyle name="_Форма 6  РТК.xls(отчет по Адр пр. ЛО)_Новая инструкция1_фст" xfId="422"/>
    <cellStyle name="_Формат разбивки по МРСК_РСК" xfId="423"/>
    <cellStyle name="_Формат разбивки по МРСК_РСК_Новая инструкция1_фст" xfId="424"/>
    <cellStyle name="_Формат_для Согласования" xfId="425"/>
    <cellStyle name="_Формат_для Согласования_Новая инструкция1_фст" xfId="426"/>
    <cellStyle name="_ХХХ Прил 2 Формы бюджетных документов 2007" xfId="427"/>
    <cellStyle name="_экон.форм-т ВО 1 с разбивкой" xfId="428"/>
    <cellStyle name="_экон.форм-т ВО 1 с разбивкой_Новая инструкция1_фст" xfId="429"/>
    <cellStyle name="’К‰Э [0.00]" xfId="430"/>
    <cellStyle name="’ћѓћ‚›‰" xfId="439"/>
    <cellStyle name="”€ќђќ‘ћ‚›‰" xfId="431"/>
    <cellStyle name="”€љ‘€ђћ‚ђќќ›‰" xfId="432"/>
    <cellStyle name="”ќђќ‘ћ‚›‰" xfId="433"/>
    <cellStyle name="”љ‘ђћ‚ђќќ›‰" xfId="434"/>
    <cellStyle name="„…ќ…†ќ›‰" xfId="435"/>
    <cellStyle name="‡ђѓћ‹ћ‚ћљ1" xfId="437"/>
    <cellStyle name="‡ђѓћ‹ћ‚ћљ2" xfId="438"/>
    <cellStyle name="€’ћѓћ‚›‰" xfId="436"/>
    <cellStyle name="1Normal" xfId="440"/>
    <cellStyle name="20% - Accent1" xfId="441"/>
    <cellStyle name="20% - Accent1 2" xfId="442"/>
    <cellStyle name="20% - Accent1 3" xfId="443"/>
    <cellStyle name="20% - Accent1_46EE.2011(v1.0)" xfId="444"/>
    <cellStyle name="20% - Accent2" xfId="445"/>
    <cellStyle name="20% - Accent2 2" xfId="446"/>
    <cellStyle name="20% - Accent2 3" xfId="447"/>
    <cellStyle name="20% - Accent2_46EE.2011(v1.0)" xfId="448"/>
    <cellStyle name="20% - Accent3" xfId="449"/>
    <cellStyle name="20% - Accent3 2" xfId="450"/>
    <cellStyle name="20% - Accent3 3" xfId="451"/>
    <cellStyle name="20% - Accent3_46EE.2011(v1.0)" xfId="452"/>
    <cellStyle name="20% - Accent4" xfId="453"/>
    <cellStyle name="20% - Accent4 2" xfId="454"/>
    <cellStyle name="20% - Accent4 3" xfId="455"/>
    <cellStyle name="20% - Accent4_46EE.2011(v1.0)" xfId="456"/>
    <cellStyle name="20% - Accent5" xfId="457"/>
    <cellStyle name="20% - Accent5 2" xfId="458"/>
    <cellStyle name="20% - Accent5 3" xfId="459"/>
    <cellStyle name="20% - Accent5_46EE.2011(v1.0)" xfId="460"/>
    <cellStyle name="20% - Accent6" xfId="461"/>
    <cellStyle name="20% - Accent6 2" xfId="462"/>
    <cellStyle name="20% - Accent6 3" xfId="463"/>
    <cellStyle name="20% - Accent6_46EE.2011(v1.0)" xfId="464"/>
    <cellStyle name="20% - Акцент1 10" xfId="465"/>
    <cellStyle name="20% - Акцент1 2" xfId="466"/>
    <cellStyle name="20% - Акцент1 2 2" xfId="467"/>
    <cellStyle name="20% - Акцент1 2 3" xfId="468"/>
    <cellStyle name="20% - Акцент1 2_46EE.2011(v1.0)" xfId="469"/>
    <cellStyle name="20% - Акцент1 3" xfId="470"/>
    <cellStyle name="20% - Акцент1 3 2" xfId="471"/>
    <cellStyle name="20% - Акцент1 3 3" xfId="472"/>
    <cellStyle name="20% - Акцент1 3_46EE.2011(v1.0)" xfId="473"/>
    <cellStyle name="20% - Акцент1 4" xfId="474"/>
    <cellStyle name="20% - Акцент1 4 2" xfId="475"/>
    <cellStyle name="20% - Акцент1 4 3" xfId="476"/>
    <cellStyle name="20% - Акцент1 4_46EE.2011(v1.0)" xfId="477"/>
    <cellStyle name="20% - Акцент1 5" xfId="478"/>
    <cellStyle name="20% - Акцент1 5 2" xfId="479"/>
    <cellStyle name="20% - Акцент1 5 3" xfId="480"/>
    <cellStyle name="20% - Акцент1 5_46EE.2011(v1.0)" xfId="481"/>
    <cellStyle name="20% - Акцент1 6" xfId="482"/>
    <cellStyle name="20% - Акцент1 6 2" xfId="483"/>
    <cellStyle name="20% - Акцент1 6 3" xfId="484"/>
    <cellStyle name="20% - Акцент1 6_46EE.2011(v1.0)" xfId="485"/>
    <cellStyle name="20% - Акцент1 7" xfId="486"/>
    <cellStyle name="20% - Акцент1 7 2" xfId="487"/>
    <cellStyle name="20% - Акцент1 7 3" xfId="488"/>
    <cellStyle name="20% - Акцент1 7_46EE.2011(v1.0)" xfId="489"/>
    <cellStyle name="20% - Акцент1 8" xfId="490"/>
    <cellStyle name="20% - Акцент1 8 2" xfId="491"/>
    <cellStyle name="20% - Акцент1 8 3" xfId="492"/>
    <cellStyle name="20% - Акцент1 8_46EE.2011(v1.0)" xfId="493"/>
    <cellStyle name="20% - Акцент1 9" xfId="494"/>
    <cellStyle name="20% - Акцент1 9 2" xfId="495"/>
    <cellStyle name="20% - Акцент1 9 3" xfId="496"/>
    <cellStyle name="20% - Акцент1 9_46EE.2011(v1.0)" xfId="497"/>
    <cellStyle name="20% - Акцент2 10" xfId="498"/>
    <cellStyle name="20% - Акцент2 2" xfId="499"/>
    <cellStyle name="20% - Акцент2 2 2" xfId="500"/>
    <cellStyle name="20% - Акцент2 2 3" xfId="501"/>
    <cellStyle name="20% - Акцент2 2_46EE.2011(v1.0)" xfId="502"/>
    <cellStyle name="20% - Акцент2 3" xfId="503"/>
    <cellStyle name="20% - Акцент2 3 2" xfId="504"/>
    <cellStyle name="20% - Акцент2 3 3" xfId="505"/>
    <cellStyle name="20% - Акцент2 3_46EE.2011(v1.0)" xfId="506"/>
    <cellStyle name="20% - Акцент2 4" xfId="507"/>
    <cellStyle name="20% - Акцент2 4 2" xfId="508"/>
    <cellStyle name="20% - Акцент2 4 3" xfId="509"/>
    <cellStyle name="20% - Акцент2 4_46EE.2011(v1.0)" xfId="510"/>
    <cellStyle name="20% - Акцент2 5" xfId="511"/>
    <cellStyle name="20% - Акцент2 5 2" xfId="512"/>
    <cellStyle name="20% - Акцент2 5 3" xfId="513"/>
    <cellStyle name="20% - Акцент2 5_46EE.2011(v1.0)" xfId="514"/>
    <cellStyle name="20% - Акцент2 6" xfId="515"/>
    <cellStyle name="20% - Акцент2 6 2" xfId="516"/>
    <cellStyle name="20% - Акцент2 6 3" xfId="517"/>
    <cellStyle name="20% - Акцент2 6_46EE.2011(v1.0)" xfId="518"/>
    <cellStyle name="20% - Акцент2 7" xfId="519"/>
    <cellStyle name="20% - Акцент2 7 2" xfId="520"/>
    <cellStyle name="20% - Акцент2 7 3" xfId="521"/>
    <cellStyle name="20% - Акцент2 7_46EE.2011(v1.0)" xfId="522"/>
    <cellStyle name="20% - Акцент2 8" xfId="523"/>
    <cellStyle name="20% - Акцент2 8 2" xfId="524"/>
    <cellStyle name="20% - Акцент2 8 3" xfId="525"/>
    <cellStyle name="20% - Акцент2 8_46EE.2011(v1.0)" xfId="526"/>
    <cellStyle name="20% - Акцент2 9" xfId="527"/>
    <cellStyle name="20% - Акцент2 9 2" xfId="528"/>
    <cellStyle name="20% - Акцент2 9 3" xfId="529"/>
    <cellStyle name="20% - Акцент2 9_46EE.2011(v1.0)" xfId="530"/>
    <cellStyle name="20% - Акцент3 10" xfId="531"/>
    <cellStyle name="20% - Акцент3 2" xfId="532"/>
    <cellStyle name="20% - Акцент3 2 2" xfId="533"/>
    <cellStyle name="20% - Акцент3 2 3" xfId="534"/>
    <cellStyle name="20% - Акцент3 2_46EE.2011(v1.0)" xfId="535"/>
    <cellStyle name="20% - Акцент3 3" xfId="536"/>
    <cellStyle name="20% - Акцент3 3 2" xfId="537"/>
    <cellStyle name="20% - Акцент3 3 3" xfId="538"/>
    <cellStyle name="20% - Акцент3 3_46EE.2011(v1.0)" xfId="539"/>
    <cellStyle name="20% - Акцент3 4" xfId="540"/>
    <cellStyle name="20% - Акцент3 4 2" xfId="541"/>
    <cellStyle name="20% - Акцент3 4 3" xfId="542"/>
    <cellStyle name="20% - Акцент3 4_46EE.2011(v1.0)" xfId="543"/>
    <cellStyle name="20% - Акцент3 5" xfId="544"/>
    <cellStyle name="20% - Акцент3 5 2" xfId="545"/>
    <cellStyle name="20% - Акцент3 5 3" xfId="546"/>
    <cellStyle name="20% - Акцент3 5_46EE.2011(v1.0)" xfId="547"/>
    <cellStyle name="20% - Акцент3 6" xfId="548"/>
    <cellStyle name="20% - Акцент3 6 2" xfId="549"/>
    <cellStyle name="20% - Акцент3 6 3" xfId="550"/>
    <cellStyle name="20% - Акцент3 6_46EE.2011(v1.0)" xfId="551"/>
    <cellStyle name="20% - Акцент3 7" xfId="552"/>
    <cellStyle name="20% - Акцент3 7 2" xfId="553"/>
    <cellStyle name="20% - Акцент3 7 3" xfId="554"/>
    <cellStyle name="20% - Акцент3 7_46EE.2011(v1.0)" xfId="555"/>
    <cellStyle name="20% - Акцент3 8" xfId="556"/>
    <cellStyle name="20% - Акцент3 8 2" xfId="557"/>
    <cellStyle name="20% - Акцент3 8 3" xfId="558"/>
    <cellStyle name="20% - Акцент3 8_46EE.2011(v1.0)" xfId="559"/>
    <cellStyle name="20% - Акцент3 9" xfId="560"/>
    <cellStyle name="20% - Акцент3 9 2" xfId="561"/>
    <cellStyle name="20% - Акцент3 9 3" xfId="562"/>
    <cellStyle name="20% - Акцент3 9_46EE.2011(v1.0)" xfId="563"/>
    <cellStyle name="20% - Акцент4 10" xfId="564"/>
    <cellStyle name="20% - Акцент4 2" xfId="565"/>
    <cellStyle name="20% - Акцент4 2 2" xfId="566"/>
    <cellStyle name="20% - Акцент4 2 3" xfId="567"/>
    <cellStyle name="20% - Акцент4 2_46EE.2011(v1.0)" xfId="568"/>
    <cellStyle name="20% - Акцент4 3" xfId="569"/>
    <cellStyle name="20% - Акцент4 3 2" xfId="570"/>
    <cellStyle name="20% - Акцент4 3 3" xfId="571"/>
    <cellStyle name="20% - Акцент4 3_46EE.2011(v1.0)" xfId="572"/>
    <cellStyle name="20% - Акцент4 4" xfId="573"/>
    <cellStyle name="20% - Акцент4 4 2" xfId="574"/>
    <cellStyle name="20% - Акцент4 4 3" xfId="575"/>
    <cellStyle name="20% - Акцент4 4_46EE.2011(v1.0)" xfId="576"/>
    <cellStyle name="20% - Акцент4 5" xfId="577"/>
    <cellStyle name="20% - Акцент4 5 2" xfId="578"/>
    <cellStyle name="20% - Акцент4 5 3" xfId="579"/>
    <cellStyle name="20% - Акцент4 5_46EE.2011(v1.0)" xfId="580"/>
    <cellStyle name="20% - Акцент4 6" xfId="581"/>
    <cellStyle name="20% - Акцент4 6 2" xfId="582"/>
    <cellStyle name="20% - Акцент4 6 3" xfId="583"/>
    <cellStyle name="20% - Акцент4 6_46EE.2011(v1.0)" xfId="584"/>
    <cellStyle name="20% - Акцент4 7" xfId="585"/>
    <cellStyle name="20% - Акцент4 7 2" xfId="586"/>
    <cellStyle name="20% - Акцент4 7 3" xfId="587"/>
    <cellStyle name="20% - Акцент4 7_46EE.2011(v1.0)" xfId="588"/>
    <cellStyle name="20% - Акцент4 8" xfId="589"/>
    <cellStyle name="20% - Акцент4 8 2" xfId="590"/>
    <cellStyle name="20% - Акцент4 8 3" xfId="591"/>
    <cellStyle name="20% - Акцент4 8_46EE.2011(v1.0)" xfId="592"/>
    <cellStyle name="20% - Акцент4 9" xfId="593"/>
    <cellStyle name="20% - Акцент4 9 2" xfId="594"/>
    <cellStyle name="20% - Акцент4 9 3" xfId="595"/>
    <cellStyle name="20% - Акцент4 9_46EE.2011(v1.0)" xfId="596"/>
    <cellStyle name="20% - Акцент5 10" xfId="597"/>
    <cellStyle name="20% - Акцент5 2" xfId="598"/>
    <cellStyle name="20% - Акцент5 2 2" xfId="599"/>
    <cellStyle name="20% - Акцент5 2 3" xfId="600"/>
    <cellStyle name="20% - Акцент5 2_46EE.2011(v1.0)" xfId="601"/>
    <cellStyle name="20% - Акцент5 3" xfId="602"/>
    <cellStyle name="20% - Акцент5 3 2" xfId="603"/>
    <cellStyle name="20% - Акцент5 3 3" xfId="604"/>
    <cellStyle name="20% - Акцент5 3_46EE.2011(v1.0)" xfId="605"/>
    <cellStyle name="20% - Акцент5 4" xfId="606"/>
    <cellStyle name="20% - Акцент5 4 2" xfId="607"/>
    <cellStyle name="20% - Акцент5 4 3" xfId="608"/>
    <cellStyle name="20% - Акцент5 4_46EE.2011(v1.0)" xfId="609"/>
    <cellStyle name="20% - Акцент5 5" xfId="610"/>
    <cellStyle name="20% - Акцент5 5 2" xfId="611"/>
    <cellStyle name="20% - Акцент5 5 3" xfId="612"/>
    <cellStyle name="20% - Акцент5 5_46EE.2011(v1.0)" xfId="613"/>
    <cellStyle name="20% - Акцент5 6" xfId="614"/>
    <cellStyle name="20% - Акцент5 6 2" xfId="615"/>
    <cellStyle name="20% - Акцент5 6 3" xfId="616"/>
    <cellStyle name="20% - Акцент5 6_46EE.2011(v1.0)" xfId="617"/>
    <cellStyle name="20% - Акцент5 7" xfId="618"/>
    <cellStyle name="20% - Акцент5 7 2" xfId="619"/>
    <cellStyle name="20% - Акцент5 7 3" xfId="620"/>
    <cellStyle name="20% - Акцент5 7_46EE.2011(v1.0)" xfId="621"/>
    <cellStyle name="20% - Акцент5 8" xfId="622"/>
    <cellStyle name="20% - Акцент5 8 2" xfId="623"/>
    <cellStyle name="20% - Акцент5 8 3" xfId="624"/>
    <cellStyle name="20% - Акцент5 8_46EE.2011(v1.0)" xfId="625"/>
    <cellStyle name="20% - Акцент5 9" xfId="626"/>
    <cellStyle name="20% - Акцент5 9 2" xfId="627"/>
    <cellStyle name="20% - Акцент5 9 3" xfId="628"/>
    <cellStyle name="20% - Акцент5 9_46EE.2011(v1.0)" xfId="629"/>
    <cellStyle name="20% - Акцент6 10" xfId="630"/>
    <cellStyle name="20% - Акцент6 2" xfId="631"/>
    <cellStyle name="20% - Акцент6 2 2" xfId="632"/>
    <cellStyle name="20% - Акцент6 2 3" xfId="633"/>
    <cellStyle name="20% - Акцент6 2_46EE.2011(v1.0)" xfId="634"/>
    <cellStyle name="20% - Акцент6 3" xfId="635"/>
    <cellStyle name="20% - Акцент6 3 2" xfId="636"/>
    <cellStyle name="20% - Акцент6 3 3" xfId="637"/>
    <cellStyle name="20% - Акцент6 3_46EE.2011(v1.0)" xfId="638"/>
    <cellStyle name="20% - Акцент6 4" xfId="639"/>
    <cellStyle name="20% - Акцент6 4 2" xfId="640"/>
    <cellStyle name="20% - Акцент6 4 3" xfId="641"/>
    <cellStyle name="20% - Акцент6 4_46EE.2011(v1.0)" xfId="642"/>
    <cellStyle name="20% - Акцент6 5" xfId="643"/>
    <cellStyle name="20% - Акцент6 5 2" xfId="644"/>
    <cellStyle name="20% - Акцент6 5 3" xfId="645"/>
    <cellStyle name="20% - Акцент6 5_46EE.2011(v1.0)" xfId="646"/>
    <cellStyle name="20% - Акцент6 6" xfId="647"/>
    <cellStyle name="20% - Акцент6 6 2" xfId="648"/>
    <cellStyle name="20% - Акцент6 6 3" xfId="649"/>
    <cellStyle name="20% - Акцент6 6_46EE.2011(v1.0)" xfId="650"/>
    <cellStyle name="20% - Акцент6 7" xfId="651"/>
    <cellStyle name="20% - Акцент6 7 2" xfId="652"/>
    <cellStyle name="20% - Акцент6 7 3" xfId="653"/>
    <cellStyle name="20% - Акцент6 7_46EE.2011(v1.0)" xfId="654"/>
    <cellStyle name="20% - Акцент6 8" xfId="655"/>
    <cellStyle name="20% - Акцент6 8 2" xfId="656"/>
    <cellStyle name="20% - Акцент6 8 3" xfId="657"/>
    <cellStyle name="20% - Акцент6 8_46EE.2011(v1.0)" xfId="658"/>
    <cellStyle name="20% - Акцент6 9" xfId="659"/>
    <cellStyle name="20% - Акцент6 9 2" xfId="660"/>
    <cellStyle name="20% - Акцент6 9 3" xfId="661"/>
    <cellStyle name="20% - Акцент6 9_46EE.2011(v1.0)" xfId="662"/>
    <cellStyle name="40% - Accent1" xfId="663"/>
    <cellStyle name="40% - Accent1 2" xfId="664"/>
    <cellStyle name="40% - Accent1 3" xfId="665"/>
    <cellStyle name="40% - Accent1_46EE.2011(v1.0)" xfId="666"/>
    <cellStyle name="40% - Accent2" xfId="667"/>
    <cellStyle name="40% - Accent2 2" xfId="668"/>
    <cellStyle name="40% - Accent2 3" xfId="669"/>
    <cellStyle name="40% - Accent2_46EE.2011(v1.0)" xfId="670"/>
    <cellStyle name="40% - Accent3" xfId="671"/>
    <cellStyle name="40% - Accent3 2" xfId="672"/>
    <cellStyle name="40% - Accent3 3" xfId="673"/>
    <cellStyle name="40% - Accent3_46EE.2011(v1.0)" xfId="674"/>
    <cellStyle name="40% - Accent4" xfId="675"/>
    <cellStyle name="40% - Accent4 2" xfId="676"/>
    <cellStyle name="40% - Accent4 3" xfId="677"/>
    <cellStyle name="40% - Accent4_46EE.2011(v1.0)" xfId="678"/>
    <cellStyle name="40% - Accent5" xfId="679"/>
    <cellStyle name="40% - Accent5 2" xfId="680"/>
    <cellStyle name="40% - Accent5 3" xfId="681"/>
    <cellStyle name="40% - Accent5_46EE.2011(v1.0)" xfId="682"/>
    <cellStyle name="40% - Accent6" xfId="683"/>
    <cellStyle name="40% - Accent6 2" xfId="684"/>
    <cellStyle name="40% - Accent6 3" xfId="685"/>
    <cellStyle name="40% - Accent6_46EE.2011(v1.0)" xfId="686"/>
    <cellStyle name="40% - Акцент1 10" xfId="687"/>
    <cellStyle name="40% - Акцент1 2" xfId="688"/>
    <cellStyle name="40% - Акцент1 2 2" xfId="689"/>
    <cellStyle name="40% - Акцент1 2 3" xfId="690"/>
    <cellStyle name="40% - Акцент1 2_46EE.2011(v1.0)" xfId="691"/>
    <cellStyle name="40% - Акцент1 3" xfId="692"/>
    <cellStyle name="40% - Акцент1 3 2" xfId="693"/>
    <cellStyle name="40% - Акцент1 3 3" xfId="694"/>
    <cellStyle name="40% - Акцент1 3_46EE.2011(v1.0)" xfId="695"/>
    <cellStyle name="40% - Акцент1 4" xfId="696"/>
    <cellStyle name="40% - Акцент1 4 2" xfId="697"/>
    <cellStyle name="40% - Акцент1 4 3" xfId="698"/>
    <cellStyle name="40% - Акцент1 4_46EE.2011(v1.0)" xfId="699"/>
    <cellStyle name="40% - Акцент1 5" xfId="700"/>
    <cellStyle name="40% - Акцент1 5 2" xfId="701"/>
    <cellStyle name="40% - Акцент1 5 3" xfId="702"/>
    <cellStyle name="40% - Акцент1 5_46EE.2011(v1.0)" xfId="703"/>
    <cellStyle name="40% - Акцент1 6" xfId="704"/>
    <cellStyle name="40% - Акцент1 6 2" xfId="705"/>
    <cellStyle name="40% - Акцент1 6 3" xfId="706"/>
    <cellStyle name="40% - Акцент1 6_46EE.2011(v1.0)" xfId="707"/>
    <cellStyle name="40% - Акцент1 7" xfId="708"/>
    <cellStyle name="40% - Акцент1 7 2" xfId="709"/>
    <cellStyle name="40% - Акцент1 7 3" xfId="710"/>
    <cellStyle name="40% - Акцент1 7_46EE.2011(v1.0)" xfId="711"/>
    <cellStyle name="40% - Акцент1 8" xfId="712"/>
    <cellStyle name="40% - Акцент1 8 2" xfId="713"/>
    <cellStyle name="40% - Акцент1 8 3" xfId="714"/>
    <cellStyle name="40% - Акцент1 8_46EE.2011(v1.0)" xfId="715"/>
    <cellStyle name="40% - Акцент1 9" xfId="716"/>
    <cellStyle name="40% - Акцент1 9 2" xfId="717"/>
    <cellStyle name="40% - Акцент1 9 3" xfId="718"/>
    <cellStyle name="40% - Акцент1 9_46EE.2011(v1.0)" xfId="719"/>
    <cellStyle name="40% - Акцент2 10" xfId="720"/>
    <cellStyle name="40% - Акцент2 2" xfId="721"/>
    <cellStyle name="40% - Акцент2 2 2" xfId="722"/>
    <cellStyle name="40% - Акцент2 2 3" xfId="723"/>
    <cellStyle name="40% - Акцент2 2_46EE.2011(v1.0)" xfId="724"/>
    <cellStyle name="40% - Акцент2 3" xfId="725"/>
    <cellStyle name="40% - Акцент2 3 2" xfId="726"/>
    <cellStyle name="40% - Акцент2 3 3" xfId="727"/>
    <cellStyle name="40% - Акцент2 3_46EE.2011(v1.0)" xfId="728"/>
    <cellStyle name="40% - Акцент2 4" xfId="729"/>
    <cellStyle name="40% - Акцент2 4 2" xfId="730"/>
    <cellStyle name="40% - Акцент2 4 3" xfId="731"/>
    <cellStyle name="40% - Акцент2 4_46EE.2011(v1.0)" xfId="732"/>
    <cellStyle name="40% - Акцент2 5" xfId="733"/>
    <cellStyle name="40% - Акцент2 5 2" xfId="734"/>
    <cellStyle name="40% - Акцент2 5 3" xfId="735"/>
    <cellStyle name="40% - Акцент2 5_46EE.2011(v1.0)" xfId="736"/>
    <cellStyle name="40% - Акцент2 6" xfId="737"/>
    <cellStyle name="40% - Акцент2 6 2" xfId="738"/>
    <cellStyle name="40% - Акцент2 6 3" xfId="739"/>
    <cellStyle name="40% - Акцент2 6_46EE.2011(v1.0)" xfId="740"/>
    <cellStyle name="40% - Акцент2 7" xfId="741"/>
    <cellStyle name="40% - Акцент2 7 2" xfId="742"/>
    <cellStyle name="40% - Акцент2 7 3" xfId="743"/>
    <cellStyle name="40% - Акцент2 7_46EE.2011(v1.0)" xfId="744"/>
    <cellStyle name="40% - Акцент2 8" xfId="745"/>
    <cellStyle name="40% - Акцент2 8 2" xfId="746"/>
    <cellStyle name="40% - Акцент2 8 3" xfId="747"/>
    <cellStyle name="40% - Акцент2 8_46EE.2011(v1.0)" xfId="748"/>
    <cellStyle name="40% - Акцент2 9" xfId="749"/>
    <cellStyle name="40% - Акцент2 9 2" xfId="750"/>
    <cellStyle name="40% - Акцент2 9 3" xfId="751"/>
    <cellStyle name="40% - Акцент2 9_46EE.2011(v1.0)" xfId="752"/>
    <cellStyle name="40% - Акцент3 10" xfId="753"/>
    <cellStyle name="40% - Акцент3 2" xfId="754"/>
    <cellStyle name="40% - Акцент3 2 2" xfId="755"/>
    <cellStyle name="40% - Акцент3 2 3" xfId="756"/>
    <cellStyle name="40% - Акцент3 2_46EE.2011(v1.0)" xfId="757"/>
    <cellStyle name="40% - Акцент3 3" xfId="758"/>
    <cellStyle name="40% - Акцент3 3 2" xfId="759"/>
    <cellStyle name="40% - Акцент3 3 3" xfId="760"/>
    <cellStyle name="40% - Акцент3 3_46EE.2011(v1.0)" xfId="761"/>
    <cellStyle name="40% - Акцент3 4" xfId="762"/>
    <cellStyle name="40% - Акцент3 4 2" xfId="763"/>
    <cellStyle name="40% - Акцент3 4 3" xfId="764"/>
    <cellStyle name="40% - Акцент3 4_46EE.2011(v1.0)" xfId="765"/>
    <cellStyle name="40% - Акцент3 5" xfId="766"/>
    <cellStyle name="40% - Акцент3 5 2" xfId="767"/>
    <cellStyle name="40% - Акцент3 5 3" xfId="768"/>
    <cellStyle name="40% - Акцент3 5_46EE.2011(v1.0)" xfId="769"/>
    <cellStyle name="40% - Акцент3 6" xfId="770"/>
    <cellStyle name="40% - Акцент3 6 2" xfId="771"/>
    <cellStyle name="40% - Акцент3 6 3" xfId="772"/>
    <cellStyle name="40% - Акцент3 6_46EE.2011(v1.0)" xfId="773"/>
    <cellStyle name="40% - Акцент3 7" xfId="774"/>
    <cellStyle name="40% - Акцент3 7 2" xfId="775"/>
    <cellStyle name="40% - Акцент3 7 3" xfId="776"/>
    <cellStyle name="40% - Акцент3 7_46EE.2011(v1.0)" xfId="777"/>
    <cellStyle name="40% - Акцент3 8" xfId="778"/>
    <cellStyle name="40% - Акцент3 8 2" xfId="779"/>
    <cellStyle name="40% - Акцент3 8 3" xfId="780"/>
    <cellStyle name="40% - Акцент3 8_46EE.2011(v1.0)" xfId="781"/>
    <cellStyle name="40% - Акцент3 9" xfId="782"/>
    <cellStyle name="40% - Акцент3 9 2" xfId="783"/>
    <cellStyle name="40% - Акцент3 9 3" xfId="784"/>
    <cellStyle name="40% - Акцент3 9_46EE.2011(v1.0)" xfId="785"/>
    <cellStyle name="40% - Акцент4 10" xfId="786"/>
    <cellStyle name="40% - Акцент4 2" xfId="787"/>
    <cellStyle name="40% - Акцент4 2 2" xfId="788"/>
    <cellStyle name="40% - Акцент4 2 3" xfId="789"/>
    <cellStyle name="40% - Акцент4 2_46EE.2011(v1.0)" xfId="790"/>
    <cellStyle name="40% - Акцент4 3" xfId="791"/>
    <cellStyle name="40% - Акцент4 3 2" xfId="792"/>
    <cellStyle name="40% - Акцент4 3 3" xfId="793"/>
    <cellStyle name="40% - Акцент4 3_46EE.2011(v1.0)" xfId="794"/>
    <cellStyle name="40% - Акцент4 4" xfId="795"/>
    <cellStyle name="40% - Акцент4 4 2" xfId="796"/>
    <cellStyle name="40% - Акцент4 4 3" xfId="797"/>
    <cellStyle name="40% - Акцент4 4_46EE.2011(v1.0)" xfId="798"/>
    <cellStyle name="40% - Акцент4 5" xfId="799"/>
    <cellStyle name="40% - Акцент4 5 2" xfId="800"/>
    <cellStyle name="40% - Акцент4 5 3" xfId="801"/>
    <cellStyle name="40% - Акцент4 5_46EE.2011(v1.0)" xfId="802"/>
    <cellStyle name="40% - Акцент4 6" xfId="803"/>
    <cellStyle name="40% - Акцент4 6 2" xfId="804"/>
    <cellStyle name="40% - Акцент4 6 3" xfId="805"/>
    <cellStyle name="40% - Акцент4 6_46EE.2011(v1.0)" xfId="806"/>
    <cellStyle name="40% - Акцент4 7" xfId="807"/>
    <cellStyle name="40% - Акцент4 7 2" xfId="808"/>
    <cellStyle name="40% - Акцент4 7 3" xfId="809"/>
    <cellStyle name="40% - Акцент4 7_46EE.2011(v1.0)" xfId="810"/>
    <cellStyle name="40% - Акцент4 8" xfId="811"/>
    <cellStyle name="40% - Акцент4 8 2" xfId="812"/>
    <cellStyle name="40% - Акцент4 8 3" xfId="813"/>
    <cellStyle name="40% - Акцент4 8_46EE.2011(v1.0)" xfId="814"/>
    <cellStyle name="40% - Акцент4 9" xfId="815"/>
    <cellStyle name="40% - Акцент4 9 2" xfId="816"/>
    <cellStyle name="40% - Акцент4 9 3" xfId="817"/>
    <cellStyle name="40% - Акцент4 9_46EE.2011(v1.0)" xfId="818"/>
    <cellStyle name="40% - Акцент5 10" xfId="819"/>
    <cellStyle name="40% - Акцент5 2" xfId="820"/>
    <cellStyle name="40% - Акцент5 2 2" xfId="821"/>
    <cellStyle name="40% - Акцент5 2 3" xfId="822"/>
    <cellStyle name="40% - Акцент5 2_46EE.2011(v1.0)" xfId="823"/>
    <cellStyle name="40% - Акцент5 3" xfId="824"/>
    <cellStyle name="40% - Акцент5 3 2" xfId="825"/>
    <cellStyle name="40% - Акцент5 3 3" xfId="826"/>
    <cellStyle name="40% - Акцент5 3_46EE.2011(v1.0)" xfId="827"/>
    <cellStyle name="40% - Акцент5 4" xfId="828"/>
    <cellStyle name="40% - Акцент5 4 2" xfId="829"/>
    <cellStyle name="40% - Акцент5 4 3" xfId="830"/>
    <cellStyle name="40% - Акцент5 4_46EE.2011(v1.0)" xfId="831"/>
    <cellStyle name="40% - Акцент5 5" xfId="832"/>
    <cellStyle name="40% - Акцент5 5 2" xfId="833"/>
    <cellStyle name="40% - Акцент5 5 3" xfId="834"/>
    <cellStyle name="40% - Акцент5 5_46EE.2011(v1.0)" xfId="835"/>
    <cellStyle name="40% - Акцент5 6" xfId="836"/>
    <cellStyle name="40% - Акцент5 6 2" xfId="837"/>
    <cellStyle name="40% - Акцент5 6 3" xfId="838"/>
    <cellStyle name="40% - Акцент5 6_46EE.2011(v1.0)" xfId="839"/>
    <cellStyle name="40% - Акцент5 7" xfId="840"/>
    <cellStyle name="40% - Акцент5 7 2" xfId="841"/>
    <cellStyle name="40% - Акцент5 7 3" xfId="842"/>
    <cellStyle name="40% - Акцент5 7_46EE.2011(v1.0)" xfId="843"/>
    <cellStyle name="40% - Акцент5 8" xfId="844"/>
    <cellStyle name="40% - Акцент5 8 2" xfId="845"/>
    <cellStyle name="40% - Акцент5 8 3" xfId="846"/>
    <cellStyle name="40% - Акцент5 8_46EE.2011(v1.0)" xfId="847"/>
    <cellStyle name="40% - Акцент5 9" xfId="848"/>
    <cellStyle name="40% - Акцент5 9 2" xfId="849"/>
    <cellStyle name="40% - Акцент5 9 3" xfId="850"/>
    <cellStyle name="40% - Акцент5 9_46EE.2011(v1.0)" xfId="851"/>
    <cellStyle name="40% - Акцент6 10" xfId="852"/>
    <cellStyle name="40% - Акцент6 2" xfId="853"/>
    <cellStyle name="40% - Акцент6 2 2" xfId="854"/>
    <cellStyle name="40% - Акцент6 2 3" xfId="855"/>
    <cellStyle name="40% - Акцент6 2_46EE.2011(v1.0)" xfId="856"/>
    <cellStyle name="40% - Акцент6 3" xfId="857"/>
    <cellStyle name="40% - Акцент6 3 2" xfId="858"/>
    <cellStyle name="40% - Акцент6 3 3" xfId="859"/>
    <cellStyle name="40% - Акцент6 3_46EE.2011(v1.0)" xfId="860"/>
    <cellStyle name="40% - Акцент6 4" xfId="861"/>
    <cellStyle name="40% - Акцент6 4 2" xfId="862"/>
    <cellStyle name="40% - Акцент6 4 3" xfId="863"/>
    <cellStyle name="40% - Акцент6 4_46EE.2011(v1.0)" xfId="864"/>
    <cellStyle name="40% - Акцент6 5" xfId="865"/>
    <cellStyle name="40% - Акцент6 5 2" xfId="866"/>
    <cellStyle name="40% - Акцент6 5 3" xfId="867"/>
    <cellStyle name="40% - Акцент6 5_46EE.2011(v1.0)" xfId="868"/>
    <cellStyle name="40% - Акцент6 6" xfId="869"/>
    <cellStyle name="40% - Акцент6 6 2" xfId="870"/>
    <cellStyle name="40% - Акцент6 6 3" xfId="871"/>
    <cellStyle name="40% - Акцент6 6_46EE.2011(v1.0)" xfId="872"/>
    <cellStyle name="40% - Акцент6 7" xfId="873"/>
    <cellStyle name="40% - Акцент6 7 2" xfId="874"/>
    <cellStyle name="40% - Акцент6 7 3" xfId="875"/>
    <cellStyle name="40% - Акцент6 7_46EE.2011(v1.0)" xfId="876"/>
    <cellStyle name="40% - Акцент6 8" xfId="877"/>
    <cellStyle name="40% - Акцент6 8 2" xfId="878"/>
    <cellStyle name="40% - Акцент6 8 3" xfId="879"/>
    <cellStyle name="40% - Акцент6 8_46EE.2011(v1.0)" xfId="880"/>
    <cellStyle name="40% - Акцент6 9" xfId="881"/>
    <cellStyle name="40% - Акцент6 9 2" xfId="882"/>
    <cellStyle name="40% - Акцент6 9 3" xfId="883"/>
    <cellStyle name="40% - Акцент6 9_46EE.2011(v1.0)" xfId="884"/>
    <cellStyle name="60% - Accent1" xfId="885"/>
    <cellStyle name="60% - Accent2" xfId="886"/>
    <cellStyle name="60% - Accent3" xfId="887"/>
    <cellStyle name="60% - Accent4" xfId="888"/>
    <cellStyle name="60% - Accent5" xfId="889"/>
    <cellStyle name="60% - Accent6" xfId="890"/>
    <cellStyle name="60% - Акцент1 2" xfId="891"/>
    <cellStyle name="60% - Акцент1 2 2" xfId="892"/>
    <cellStyle name="60% - Акцент1 3" xfId="893"/>
    <cellStyle name="60% - Акцент1 3 2" xfId="894"/>
    <cellStyle name="60% - Акцент1 4" xfId="895"/>
    <cellStyle name="60% - Акцент1 4 2" xfId="896"/>
    <cellStyle name="60% - Акцент1 5" xfId="897"/>
    <cellStyle name="60% - Акцент1 5 2" xfId="898"/>
    <cellStyle name="60% - Акцент1 6" xfId="899"/>
    <cellStyle name="60% - Акцент1 6 2" xfId="900"/>
    <cellStyle name="60% - Акцент1 7" xfId="901"/>
    <cellStyle name="60% - Акцент1 7 2" xfId="902"/>
    <cellStyle name="60% - Акцент1 8" xfId="903"/>
    <cellStyle name="60% - Акцент1 8 2" xfId="904"/>
    <cellStyle name="60% - Акцент1 9" xfId="905"/>
    <cellStyle name="60% - Акцент1 9 2" xfId="906"/>
    <cellStyle name="60% - Акцент2 2" xfId="907"/>
    <cellStyle name="60% - Акцент2 2 2" xfId="908"/>
    <cellStyle name="60% - Акцент2 3" xfId="909"/>
    <cellStyle name="60% - Акцент2 3 2" xfId="910"/>
    <cellStyle name="60% - Акцент2 4" xfId="911"/>
    <cellStyle name="60% - Акцент2 4 2" xfId="912"/>
    <cellStyle name="60% - Акцент2 5" xfId="913"/>
    <cellStyle name="60% - Акцент2 5 2" xfId="914"/>
    <cellStyle name="60% - Акцент2 6" xfId="915"/>
    <cellStyle name="60% - Акцент2 6 2" xfId="916"/>
    <cellStyle name="60% - Акцент2 7" xfId="917"/>
    <cellStyle name="60% - Акцент2 7 2" xfId="918"/>
    <cellStyle name="60% - Акцент2 8" xfId="919"/>
    <cellStyle name="60% - Акцент2 8 2" xfId="920"/>
    <cellStyle name="60% - Акцент2 9" xfId="921"/>
    <cellStyle name="60% - Акцент2 9 2" xfId="922"/>
    <cellStyle name="60% - Акцент3 2" xfId="923"/>
    <cellStyle name="60% - Акцент3 2 2" xfId="924"/>
    <cellStyle name="60% - Акцент3 3" xfId="925"/>
    <cellStyle name="60% - Акцент3 3 2" xfId="926"/>
    <cellStyle name="60% - Акцент3 4" xfId="927"/>
    <cellStyle name="60% - Акцент3 4 2" xfId="928"/>
    <cellStyle name="60% - Акцент3 5" xfId="929"/>
    <cellStyle name="60% - Акцент3 5 2" xfId="930"/>
    <cellStyle name="60% - Акцент3 6" xfId="931"/>
    <cellStyle name="60% - Акцент3 6 2" xfId="932"/>
    <cellStyle name="60% - Акцент3 7" xfId="933"/>
    <cellStyle name="60% - Акцент3 7 2" xfId="934"/>
    <cellStyle name="60% - Акцент3 8" xfId="935"/>
    <cellStyle name="60% - Акцент3 8 2" xfId="936"/>
    <cellStyle name="60% - Акцент3 9" xfId="937"/>
    <cellStyle name="60% - Акцент3 9 2" xfId="938"/>
    <cellStyle name="60% - Акцент4 2" xfId="939"/>
    <cellStyle name="60% - Акцент4 2 2" xfId="940"/>
    <cellStyle name="60% - Акцент4 3" xfId="941"/>
    <cellStyle name="60% - Акцент4 3 2" xfId="942"/>
    <cellStyle name="60% - Акцент4 4" xfId="943"/>
    <cellStyle name="60% - Акцент4 4 2" xfId="944"/>
    <cellStyle name="60% - Акцент4 5" xfId="945"/>
    <cellStyle name="60% - Акцент4 5 2" xfId="946"/>
    <cellStyle name="60% - Акцент4 6" xfId="947"/>
    <cellStyle name="60% - Акцент4 6 2" xfId="948"/>
    <cellStyle name="60% - Акцент4 7" xfId="949"/>
    <cellStyle name="60% - Акцент4 7 2" xfId="950"/>
    <cellStyle name="60% - Акцент4 8" xfId="951"/>
    <cellStyle name="60% - Акцент4 8 2" xfId="952"/>
    <cellStyle name="60% - Акцент4 9" xfId="953"/>
    <cellStyle name="60% - Акцент4 9 2" xfId="954"/>
    <cellStyle name="60% - Акцент5 2" xfId="955"/>
    <cellStyle name="60% - Акцент5 2 2" xfId="956"/>
    <cellStyle name="60% - Акцент5 3" xfId="957"/>
    <cellStyle name="60% - Акцент5 3 2" xfId="958"/>
    <cellStyle name="60% - Акцент5 4" xfId="959"/>
    <cellStyle name="60% - Акцент5 4 2" xfId="960"/>
    <cellStyle name="60% - Акцент5 5" xfId="961"/>
    <cellStyle name="60% - Акцент5 5 2" xfId="962"/>
    <cellStyle name="60% - Акцент5 6" xfId="963"/>
    <cellStyle name="60% - Акцент5 6 2" xfId="964"/>
    <cellStyle name="60% - Акцент5 7" xfId="965"/>
    <cellStyle name="60% - Акцент5 7 2" xfId="966"/>
    <cellStyle name="60% - Акцент5 8" xfId="967"/>
    <cellStyle name="60% - Акцент5 8 2" xfId="968"/>
    <cellStyle name="60% - Акцент5 9" xfId="969"/>
    <cellStyle name="60% - Акцент5 9 2" xfId="970"/>
    <cellStyle name="60% - Акцент6 2" xfId="971"/>
    <cellStyle name="60% - Акцент6 2 2" xfId="972"/>
    <cellStyle name="60% - Акцент6 3" xfId="973"/>
    <cellStyle name="60% - Акцент6 3 2" xfId="974"/>
    <cellStyle name="60% - Акцент6 4" xfId="975"/>
    <cellStyle name="60% - Акцент6 4 2" xfId="976"/>
    <cellStyle name="60% - Акцент6 5" xfId="977"/>
    <cellStyle name="60% - Акцент6 5 2" xfId="978"/>
    <cellStyle name="60% - Акцент6 6" xfId="979"/>
    <cellStyle name="60% - Акцент6 6 2" xfId="980"/>
    <cellStyle name="60% - Акцент6 7" xfId="981"/>
    <cellStyle name="60% - Акцент6 7 2" xfId="982"/>
    <cellStyle name="60% - Акцент6 8" xfId="983"/>
    <cellStyle name="60% - Акцент6 8 2" xfId="984"/>
    <cellStyle name="60% - Акцент6 9" xfId="985"/>
    <cellStyle name="60% - Акцент6 9 2" xfId="986"/>
    <cellStyle name="Accent1" xfId="987"/>
    <cellStyle name="Accent2" xfId="988"/>
    <cellStyle name="Accent3" xfId="989"/>
    <cellStyle name="Accent4" xfId="990"/>
    <cellStyle name="Accent5" xfId="991"/>
    <cellStyle name="Accent6" xfId="992"/>
    <cellStyle name="Ăčďĺđńńűëęŕ" xfId="993"/>
    <cellStyle name="AFE" xfId="994"/>
    <cellStyle name="Áĺççŕůčňíűé" xfId="995"/>
    <cellStyle name="Äĺíĺćíűé [0]_(ňŕá 3č)" xfId="996"/>
    <cellStyle name="Äĺíĺćíűé_(ňŕá 3č)" xfId="997"/>
    <cellStyle name="Bad" xfId="998"/>
    <cellStyle name="Blue" xfId="999"/>
    <cellStyle name="Body_$Dollars" xfId="1000"/>
    <cellStyle name="Calculation" xfId="1001"/>
    <cellStyle name="Check Cell" xfId="1002"/>
    <cellStyle name="Chek" xfId="1003"/>
    <cellStyle name="Comma [0]_Adjusted FS 1299" xfId="1004"/>
    <cellStyle name="Comma 0" xfId="1005"/>
    <cellStyle name="Comma 0*" xfId="1006"/>
    <cellStyle name="Comma 2" xfId="1007"/>
    <cellStyle name="Comma 3*" xfId="1008"/>
    <cellStyle name="Comma_Adjusted FS 1299" xfId="1009"/>
    <cellStyle name="Comma0" xfId="1010"/>
    <cellStyle name="Çŕůčňíűé" xfId="1011"/>
    <cellStyle name="Currency [0]" xfId="1012"/>
    <cellStyle name="Currency [0] 2" xfId="1013"/>
    <cellStyle name="Currency [0] 2 2" xfId="1014"/>
    <cellStyle name="Currency [0] 2 3" xfId="1015"/>
    <cellStyle name="Currency [0] 2 4" xfId="1016"/>
    <cellStyle name="Currency [0] 2 5" xfId="1017"/>
    <cellStyle name="Currency [0] 2 6" xfId="1018"/>
    <cellStyle name="Currency [0] 2 7" xfId="1019"/>
    <cellStyle name="Currency [0] 2 8" xfId="1020"/>
    <cellStyle name="Currency [0] 2 9" xfId="1021"/>
    <cellStyle name="Currency [0] 3" xfId="1022"/>
    <cellStyle name="Currency [0] 3 2" xfId="1023"/>
    <cellStyle name="Currency [0] 3 3" xfId="1024"/>
    <cellStyle name="Currency [0] 3 4" xfId="1025"/>
    <cellStyle name="Currency [0] 3 5" xfId="1026"/>
    <cellStyle name="Currency [0] 3 6" xfId="1027"/>
    <cellStyle name="Currency [0] 3 7" xfId="1028"/>
    <cellStyle name="Currency [0] 3 8" xfId="1029"/>
    <cellStyle name="Currency [0] 3 9" xfId="1030"/>
    <cellStyle name="Currency [0] 4" xfId="1031"/>
    <cellStyle name="Currency [0] 4 2" xfId="1032"/>
    <cellStyle name="Currency [0] 4 3" xfId="1033"/>
    <cellStyle name="Currency [0] 4 4" xfId="1034"/>
    <cellStyle name="Currency [0] 4 5" xfId="1035"/>
    <cellStyle name="Currency [0] 4 6" xfId="1036"/>
    <cellStyle name="Currency [0] 4 7" xfId="1037"/>
    <cellStyle name="Currency [0] 4 8" xfId="1038"/>
    <cellStyle name="Currency [0] 4 9" xfId="1039"/>
    <cellStyle name="Currency [0] 5" xfId="1040"/>
    <cellStyle name="Currency [0] 5 2" xfId="1041"/>
    <cellStyle name="Currency [0] 5 3" xfId="1042"/>
    <cellStyle name="Currency [0] 5 4" xfId="1043"/>
    <cellStyle name="Currency [0] 5 5" xfId="1044"/>
    <cellStyle name="Currency [0] 5 6" xfId="1045"/>
    <cellStyle name="Currency [0] 5 7" xfId="1046"/>
    <cellStyle name="Currency [0] 5 8" xfId="1047"/>
    <cellStyle name="Currency [0] 5 9" xfId="1048"/>
    <cellStyle name="Currency [0] 6" xfId="1049"/>
    <cellStyle name="Currency [0] 6 2" xfId="1050"/>
    <cellStyle name="Currency [0] 6 3" xfId="1051"/>
    <cellStyle name="Currency [0] 7" xfId="1052"/>
    <cellStyle name="Currency [0] 7 2" xfId="1053"/>
    <cellStyle name="Currency [0] 7 3" xfId="1054"/>
    <cellStyle name="Currency [0] 8" xfId="1055"/>
    <cellStyle name="Currency [0] 8 2" xfId="1056"/>
    <cellStyle name="Currency [0] 8 3" xfId="1057"/>
    <cellStyle name="Currency 0" xfId="1058"/>
    <cellStyle name="Currency 2" xfId="1059"/>
    <cellStyle name="Currency_06_9m" xfId="1060"/>
    <cellStyle name="Currency0" xfId="1061"/>
    <cellStyle name="Currency2" xfId="1062"/>
    <cellStyle name="Date" xfId="1063"/>
    <cellStyle name="Date Aligned" xfId="1064"/>
    <cellStyle name="Dates" xfId="1065"/>
    <cellStyle name="Dezimal [0]_NEGS" xfId="1066"/>
    <cellStyle name="Dezimal_NEGS" xfId="1067"/>
    <cellStyle name="Dotted Line" xfId="1068"/>
    <cellStyle name="E&amp;Y House" xfId="1069"/>
    <cellStyle name="E-mail" xfId="1070"/>
    <cellStyle name="E-mail 2" xfId="1071"/>
    <cellStyle name="E-mail_46EP.2012(v0.1)" xfId="1072"/>
    <cellStyle name="Euro" xfId="1073"/>
    <cellStyle name="ew" xfId="1074"/>
    <cellStyle name="Excel Built-in Normal" xfId="1075"/>
    <cellStyle name="Excel_BuiltIn_Hyperlink" xfId="1076"/>
    <cellStyle name="Explanatory Text" xfId="1077"/>
    <cellStyle name="F2" xfId="1078"/>
    <cellStyle name="F3" xfId="1079"/>
    <cellStyle name="F4" xfId="1080"/>
    <cellStyle name="F5" xfId="1081"/>
    <cellStyle name="F6" xfId="1082"/>
    <cellStyle name="F7" xfId="1083"/>
    <cellStyle name="F8" xfId="1084"/>
    <cellStyle name="Fixed" xfId="1085"/>
    <cellStyle name="fo]_x000d__x000a_UserName=Murat Zelef_x000d__x000a_UserCompany=Bumerang_x000d__x000a__x000d__x000a_[File Paths]_x000d__x000a_WorkingDirectory=C:\EQUIS\DLWIN_x000d__x000a_DownLoader=C" xfId="1086"/>
    <cellStyle name="Followed Hyperlink" xfId="1087"/>
    <cellStyle name="Footnote" xfId="1088"/>
    <cellStyle name="Good" xfId="1089"/>
    <cellStyle name="hard no" xfId="1090"/>
    <cellStyle name="Hard Percent" xfId="1091"/>
    <cellStyle name="hardno" xfId="1092"/>
    <cellStyle name="Header" xfId="1093"/>
    <cellStyle name="Heading" xfId="1094"/>
    <cellStyle name="Heading 1" xfId="1095"/>
    <cellStyle name="Heading 2" xfId="1096"/>
    <cellStyle name="Heading 3" xfId="1097"/>
    <cellStyle name="Heading 4" xfId="1098"/>
    <cellStyle name="Heading_GP.ITOG.4.78(v1.0) - для разделения" xfId="1099"/>
    <cellStyle name="Heading1" xfId="1100"/>
    <cellStyle name="Heading2" xfId="1101"/>
    <cellStyle name="Heading2 2" xfId="1102"/>
    <cellStyle name="Heading2_46EP.2012(v0.1)" xfId="1103"/>
    <cellStyle name="Hyperlink" xfId="1104"/>
    <cellStyle name="Îáű÷íűé__FES" xfId="1105"/>
    <cellStyle name="Îáû÷íûé_cogs" xfId="1106"/>
    <cellStyle name="Îňęđűâŕâřŕ˙ń˙ ăčďĺđńńűëęŕ" xfId="1107"/>
    <cellStyle name="Info" xfId="1108"/>
    <cellStyle name="Input" xfId="1109"/>
    <cellStyle name="InputCurrency" xfId="1110"/>
    <cellStyle name="InputCurrency2" xfId="1111"/>
    <cellStyle name="InputMultiple1" xfId="1112"/>
    <cellStyle name="InputPercent1" xfId="1113"/>
    <cellStyle name="Inputs" xfId="1114"/>
    <cellStyle name="Inputs (const)" xfId="1115"/>
    <cellStyle name="Inputs (const) 2" xfId="1116"/>
    <cellStyle name="Inputs (const)_46EP.2012(v0.1)" xfId="1117"/>
    <cellStyle name="Inputs 2" xfId="1118"/>
    <cellStyle name="Inputs Co" xfId="1119"/>
    <cellStyle name="Inputs_46EE.2011(v1.0)" xfId="1120"/>
    <cellStyle name="Linked Cell" xfId="1121"/>
    <cellStyle name="Millares [0]_RESULTS" xfId="1122"/>
    <cellStyle name="Millares_RESULTS" xfId="1123"/>
    <cellStyle name="Milliers [0]_RESULTS" xfId="1124"/>
    <cellStyle name="Milliers_RESULTS" xfId="1125"/>
    <cellStyle name="mnb" xfId="1126"/>
    <cellStyle name="Moneda [0]_RESULTS" xfId="1127"/>
    <cellStyle name="Moneda_RESULTS" xfId="1128"/>
    <cellStyle name="Monétaire [0]_RESULTS" xfId="1129"/>
    <cellStyle name="Monétaire_RESULTS" xfId="1130"/>
    <cellStyle name="Multiple" xfId="1131"/>
    <cellStyle name="Multiple1" xfId="1132"/>
    <cellStyle name="MultipleBelow" xfId="1133"/>
    <cellStyle name="namber" xfId="1134"/>
    <cellStyle name="Neutral" xfId="1135"/>
    <cellStyle name="Norma11l" xfId="1136"/>
    <cellStyle name="normal" xfId="1137"/>
    <cellStyle name="Normal - Style1" xfId="1138"/>
    <cellStyle name="normal 10" xfId="1139"/>
    <cellStyle name="Normal 2" xfId="1140"/>
    <cellStyle name="Normal 2 2" xfId="1141"/>
    <cellStyle name="Normal 2 3" xfId="1142"/>
    <cellStyle name="normal 3" xfId="1143"/>
    <cellStyle name="normal 4" xfId="1144"/>
    <cellStyle name="normal 5" xfId="1145"/>
    <cellStyle name="normal 6" xfId="1146"/>
    <cellStyle name="normal 7" xfId="1147"/>
    <cellStyle name="normal 8" xfId="1148"/>
    <cellStyle name="normal 9" xfId="1149"/>
    <cellStyle name="Normal." xfId="1150"/>
    <cellStyle name="Normal_06_9m" xfId="1151"/>
    <cellStyle name="Normal1" xfId="1152"/>
    <cellStyle name="Normal2" xfId="1153"/>
    <cellStyle name="NormalGB" xfId="1154"/>
    <cellStyle name="Normalny_24. 02. 97." xfId="1155"/>
    <cellStyle name="normбlnм_laroux" xfId="1156"/>
    <cellStyle name="Note" xfId="1157"/>
    <cellStyle name="number" xfId="1158"/>
    <cellStyle name="Ôčíŕíńîâűé [0]_(ňŕá 3č)" xfId="1159"/>
    <cellStyle name="Ôčíŕíńîâűé_(ňŕá 3č)" xfId="1160"/>
    <cellStyle name="Option" xfId="1161"/>
    <cellStyle name="Òûñÿ÷è [0]_cogs" xfId="1162"/>
    <cellStyle name="Òûñÿ÷è_cogs" xfId="1163"/>
    <cellStyle name="Output" xfId="1164"/>
    <cellStyle name="Page Number" xfId="1165"/>
    <cellStyle name="pb_page_heading_LS" xfId="1166"/>
    <cellStyle name="Percent_RS_Lianozovo-Samara_9m01" xfId="1167"/>
    <cellStyle name="Percent1" xfId="1168"/>
    <cellStyle name="Piug" xfId="1169"/>
    <cellStyle name="Plug" xfId="1170"/>
    <cellStyle name="Price_Body" xfId="1171"/>
    <cellStyle name="prochrek" xfId="1172"/>
    <cellStyle name="Protected" xfId="1173"/>
    <cellStyle name="Result" xfId="1174"/>
    <cellStyle name="Result2" xfId="1175"/>
    <cellStyle name="Salomon Logo" xfId="1176"/>
    <cellStyle name="SAPBEXaggData" xfId="1177"/>
    <cellStyle name="SAPBEXaggDataEmph" xfId="1178"/>
    <cellStyle name="SAPBEXaggItem" xfId="1179"/>
    <cellStyle name="SAPBEXaggItemX" xfId="1180"/>
    <cellStyle name="SAPBEXchaText" xfId="1181"/>
    <cellStyle name="SAPBEXexcBad7" xfId="1182"/>
    <cellStyle name="SAPBEXexcBad8" xfId="1183"/>
    <cellStyle name="SAPBEXexcBad9" xfId="1184"/>
    <cellStyle name="SAPBEXexcCritical4" xfId="1185"/>
    <cellStyle name="SAPBEXexcCritical5" xfId="1186"/>
    <cellStyle name="SAPBEXexcCritical6" xfId="1187"/>
    <cellStyle name="SAPBEXexcGood1" xfId="1188"/>
    <cellStyle name="SAPBEXexcGood2" xfId="1189"/>
    <cellStyle name="SAPBEXexcGood3" xfId="1190"/>
    <cellStyle name="SAPBEXfilterDrill" xfId="1191"/>
    <cellStyle name="SAPBEXfilterItem" xfId="1192"/>
    <cellStyle name="SAPBEXfilterText" xfId="1193"/>
    <cellStyle name="SAPBEXformats" xfId="1194"/>
    <cellStyle name="SAPBEXheaderItem" xfId="1195"/>
    <cellStyle name="SAPBEXheaderText" xfId="1196"/>
    <cellStyle name="SAPBEXHLevel0" xfId="1197"/>
    <cellStyle name="SAPBEXHLevel0X" xfId="1198"/>
    <cellStyle name="SAPBEXHLevel1" xfId="1199"/>
    <cellStyle name="SAPBEXHLevel1X" xfId="1200"/>
    <cellStyle name="SAPBEXHLevel2" xfId="1201"/>
    <cellStyle name="SAPBEXHLevel2X" xfId="1202"/>
    <cellStyle name="SAPBEXHLevel3" xfId="1203"/>
    <cellStyle name="SAPBEXHLevel3X" xfId="1204"/>
    <cellStyle name="SAPBEXinputData" xfId="1205"/>
    <cellStyle name="SAPBEXresData" xfId="1206"/>
    <cellStyle name="SAPBEXresDataEmph" xfId="1207"/>
    <cellStyle name="SAPBEXresItem" xfId="1208"/>
    <cellStyle name="SAPBEXresItemX" xfId="1209"/>
    <cellStyle name="SAPBEXstdData" xfId="1210"/>
    <cellStyle name="SAPBEXstdDataEmph" xfId="1211"/>
    <cellStyle name="SAPBEXstdItem" xfId="1212"/>
    <cellStyle name="SAPBEXstdItemX" xfId="1213"/>
    <cellStyle name="SAPBEXtitle" xfId="1214"/>
    <cellStyle name="SAPBEXundefined" xfId="1215"/>
    <cellStyle name="st1" xfId="1216"/>
    <cellStyle name="Standard_NEGS" xfId="1217"/>
    <cellStyle name="Style 1" xfId="1218"/>
    <cellStyle name="Table Head" xfId="1219"/>
    <cellStyle name="Table Head Aligned" xfId="1220"/>
    <cellStyle name="Table Head Blue" xfId="1221"/>
    <cellStyle name="Table Head Green" xfId="1222"/>
    <cellStyle name="Table Head_Val_Sum_Graph" xfId="1223"/>
    <cellStyle name="Table Heading" xfId="1224"/>
    <cellStyle name="Table Heading 2" xfId="1225"/>
    <cellStyle name="Table Heading_46EP.2012(v0.1)" xfId="1226"/>
    <cellStyle name="Table Text" xfId="1227"/>
    <cellStyle name="Table Title" xfId="1228"/>
    <cellStyle name="Table Units" xfId="1229"/>
    <cellStyle name="Table_Header" xfId="1230"/>
    <cellStyle name="TableStyleLight1" xfId="1231"/>
    <cellStyle name="TableStyleLight1 2" xfId="1232"/>
    <cellStyle name="Text" xfId="1233"/>
    <cellStyle name="Text 1" xfId="1234"/>
    <cellStyle name="Text Head" xfId="1235"/>
    <cellStyle name="Text Head 1" xfId="1236"/>
    <cellStyle name="Title" xfId="1237"/>
    <cellStyle name="Total" xfId="1238"/>
    <cellStyle name="TotalCurrency" xfId="1239"/>
    <cellStyle name="Underline_Single" xfId="1240"/>
    <cellStyle name="Unit" xfId="1241"/>
    <cellStyle name="Warning Text" xfId="1242"/>
    <cellStyle name="year" xfId="1243"/>
    <cellStyle name="Акцент1 2" xfId="1244"/>
    <cellStyle name="Акцент1 2 2" xfId="1245"/>
    <cellStyle name="Акцент1 3" xfId="1246"/>
    <cellStyle name="Акцент1 3 2" xfId="1247"/>
    <cellStyle name="Акцент1 4" xfId="1248"/>
    <cellStyle name="Акцент1 4 2" xfId="1249"/>
    <cellStyle name="Акцент1 5" xfId="1250"/>
    <cellStyle name="Акцент1 5 2" xfId="1251"/>
    <cellStyle name="Акцент1 6" xfId="1252"/>
    <cellStyle name="Акцент1 6 2" xfId="1253"/>
    <cellStyle name="Акцент1 7" xfId="1254"/>
    <cellStyle name="Акцент1 7 2" xfId="1255"/>
    <cellStyle name="Акцент1 8" xfId="1256"/>
    <cellStyle name="Акцент1 8 2" xfId="1257"/>
    <cellStyle name="Акцент1 9" xfId="1258"/>
    <cellStyle name="Акцент1 9 2" xfId="1259"/>
    <cellStyle name="Акцент2 2" xfId="1260"/>
    <cellStyle name="Акцент2 2 2" xfId="1261"/>
    <cellStyle name="Акцент2 3" xfId="1262"/>
    <cellStyle name="Акцент2 3 2" xfId="1263"/>
    <cellStyle name="Акцент2 4" xfId="1264"/>
    <cellStyle name="Акцент2 4 2" xfId="1265"/>
    <cellStyle name="Акцент2 5" xfId="1266"/>
    <cellStyle name="Акцент2 5 2" xfId="1267"/>
    <cellStyle name="Акцент2 6" xfId="1268"/>
    <cellStyle name="Акцент2 6 2" xfId="1269"/>
    <cellStyle name="Акцент2 7" xfId="1270"/>
    <cellStyle name="Акцент2 7 2" xfId="1271"/>
    <cellStyle name="Акцент2 8" xfId="1272"/>
    <cellStyle name="Акцент2 8 2" xfId="1273"/>
    <cellStyle name="Акцент2 9" xfId="1274"/>
    <cellStyle name="Акцент2 9 2" xfId="1275"/>
    <cellStyle name="Акцент3 2" xfId="1276"/>
    <cellStyle name="Акцент3 2 2" xfId="1277"/>
    <cellStyle name="Акцент3 3" xfId="1278"/>
    <cellStyle name="Акцент3 3 2" xfId="1279"/>
    <cellStyle name="Акцент3 4" xfId="1280"/>
    <cellStyle name="Акцент3 4 2" xfId="1281"/>
    <cellStyle name="Акцент3 5" xfId="1282"/>
    <cellStyle name="Акцент3 5 2" xfId="1283"/>
    <cellStyle name="Акцент3 6" xfId="1284"/>
    <cellStyle name="Акцент3 6 2" xfId="1285"/>
    <cellStyle name="Акцент3 7" xfId="1286"/>
    <cellStyle name="Акцент3 7 2" xfId="1287"/>
    <cellStyle name="Акцент3 8" xfId="1288"/>
    <cellStyle name="Акцент3 8 2" xfId="1289"/>
    <cellStyle name="Акцент3 9" xfId="1290"/>
    <cellStyle name="Акцент3 9 2" xfId="1291"/>
    <cellStyle name="Акцент4 2" xfId="1292"/>
    <cellStyle name="Акцент4 2 2" xfId="1293"/>
    <cellStyle name="Акцент4 3" xfId="1294"/>
    <cellStyle name="Акцент4 3 2" xfId="1295"/>
    <cellStyle name="Акцент4 4" xfId="1296"/>
    <cellStyle name="Акцент4 4 2" xfId="1297"/>
    <cellStyle name="Акцент4 5" xfId="1298"/>
    <cellStyle name="Акцент4 5 2" xfId="1299"/>
    <cellStyle name="Акцент4 6" xfId="1300"/>
    <cellStyle name="Акцент4 6 2" xfId="1301"/>
    <cellStyle name="Акцент4 7" xfId="1302"/>
    <cellStyle name="Акцент4 7 2" xfId="1303"/>
    <cellStyle name="Акцент4 8" xfId="1304"/>
    <cellStyle name="Акцент4 8 2" xfId="1305"/>
    <cellStyle name="Акцент4 9" xfId="1306"/>
    <cellStyle name="Акцент4 9 2" xfId="1307"/>
    <cellStyle name="Акцент5 2" xfId="1308"/>
    <cellStyle name="Акцент5 2 2" xfId="1309"/>
    <cellStyle name="Акцент5 3" xfId="1310"/>
    <cellStyle name="Акцент5 3 2" xfId="1311"/>
    <cellStyle name="Акцент5 4" xfId="1312"/>
    <cellStyle name="Акцент5 4 2" xfId="1313"/>
    <cellStyle name="Акцент5 5" xfId="1314"/>
    <cellStyle name="Акцент5 5 2" xfId="1315"/>
    <cellStyle name="Акцент5 6" xfId="1316"/>
    <cellStyle name="Акцент5 6 2" xfId="1317"/>
    <cellStyle name="Акцент5 7" xfId="1318"/>
    <cellStyle name="Акцент5 7 2" xfId="1319"/>
    <cellStyle name="Акцент5 8" xfId="1320"/>
    <cellStyle name="Акцент5 8 2" xfId="1321"/>
    <cellStyle name="Акцент5 9" xfId="1322"/>
    <cellStyle name="Акцент5 9 2" xfId="1323"/>
    <cellStyle name="Акцент6 2" xfId="1324"/>
    <cellStyle name="Акцент6 2 2" xfId="1325"/>
    <cellStyle name="Акцент6 3" xfId="1326"/>
    <cellStyle name="Акцент6 3 2" xfId="1327"/>
    <cellStyle name="Акцент6 4" xfId="1328"/>
    <cellStyle name="Акцент6 4 2" xfId="1329"/>
    <cellStyle name="Акцент6 5" xfId="1330"/>
    <cellStyle name="Акцент6 5 2" xfId="1331"/>
    <cellStyle name="Акцент6 6" xfId="1332"/>
    <cellStyle name="Акцент6 6 2" xfId="1333"/>
    <cellStyle name="Акцент6 7" xfId="1334"/>
    <cellStyle name="Акцент6 7 2" xfId="1335"/>
    <cellStyle name="Акцент6 8" xfId="1336"/>
    <cellStyle name="Акцент6 8 2" xfId="1337"/>
    <cellStyle name="Акцент6 9" xfId="1338"/>
    <cellStyle name="Акцент6 9 2" xfId="1339"/>
    <cellStyle name="Беззащитный" xfId="1340"/>
    <cellStyle name="Ввод  2" xfId="1341"/>
    <cellStyle name="Ввод  2 2" xfId="1342"/>
    <cellStyle name="Ввод  2_46EE.2011(v1.0)" xfId="1343"/>
    <cellStyle name="Ввод  3" xfId="1344"/>
    <cellStyle name="Ввод  3 2" xfId="1345"/>
    <cellStyle name="Ввод  3_46EE.2011(v1.0)" xfId="1346"/>
    <cellStyle name="Ввод  4" xfId="1347"/>
    <cellStyle name="Ввод  4 2" xfId="1348"/>
    <cellStyle name="Ввод  4_46EE.2011(v1.0)" xfId="1349"/>
    <cellStyle name="Ввод  5" xfId="1350"/>
    <cellStyle name="Ввод  5 2" xfId="1351"/>
    <cellStyle name="Ввод  5_46EE.2011(v1.0)" xfId="1352"/>
    <cellStyle name="Ввод  6" xfId="1353"/>
    <cellStyle name="Ввод  6 2" xfId="1354"/>
    <cellStyle name="Ввод  6_46EE.2011(v1.0)" xfId="1355"/>
    <cellStyle name="Ввод  7" xfId="1356"/>
    <cellStyle name="Ввод  7 2" xfId="1357"/>
    <cellStyle name="Ввод  7_46EE.2011(v1.0)" xfId="1358"/>
    <cellStyle name="Ввод  8" xfId="1359"/>
    <cellStyle name="Ввод  8 2" xfId="1360"/>
    <cellStyle name="Ввод  8_46EE.2011(v1.0)" xfId="1361"/>
    <cellStyle name="Ввод  9" xfId="1362"/>
    <cellStyle name="Ввод  9 2" xfId="1363"/>
    <cellStyle name="Ввод  9_46EE.2011(v1.0)" xfId="1364"/>
    <cellStyle name="Верт. заголовок" xfId="1365"/>
    <cellStyle name="Вес_продукта" xfId="1366"/>
    <cellStyle name="Вывод 2" xfId="1367"/>
    <cellStyle name="Вывод 2 2" xfId="1368"/>
    <cellStyle name="Вывод 2_46EE.2011(v1.0)" xfId="1369"/>
    <cellStyle name="Вывод 3" xfId="1370"/>
    <cellStyle name="Вывод 3 2" xfId="1371"/>
    <cellStyle name="Вывод 3_46EE.2011(v1.0)" xfId="1372"/>
    <cellStyle name="Вывод 4" xfId="1373"/>
    <cellStyle name="Вывод 4 2" xfId="1374"/>
    <cellStyle name="Вывод 4_46EE.2011(v1.0)" xfId="1375"/>
    <cellStyle name="Вывод 5" xfId="1376"/>
    <cellStyle name="Вывод 5 2" xfId="1377"/>
    <cellStyle name="Вывод 5_46EE.2011(v1.0)" xfId="1378"/>
    <cellStyle name="Вывод 6" xfId="1379"/>
    <cellStyle name="Вывод 6 2" xfId="1380"/>
    <cellStyle name="Вывод 6_46EE.2011(v1.0)" xfId="1381"/>
    <cellStyle name="Вывод 7" xfId="1382"/>
    <cellStyle name="Вывод 7 2" xfId="1383"/>
    <cellStyle name="Вывод 7_46EE.2011(v1.0)" xfId="1384"/>
    <cellStyle name="Вывод 8" xfId="1385"/>
    <cellStyle name="Вывод 8 2" xfId="1386"/>
    <cellStyle name="Вывод 8_46EE.2011(v1.0)" xfId="1387"/>
    <cellStyle name="Вывод 9" xfId="1388"/>
    <cellStyle name="Вывод 9 2" xfId="1389"/>
    <cellStyle name="Вывод 9_46EE.2011(v1.0)" xfId="1390"/>
    <cellStyle name="Вычисление 2" xfId="1391"/>
    <cellStyle name="Вычисление 2 2" xfId="1392"/>
    <cellStyle name="Вычисление 2_46EE.2011(v1.0)" xfId="1393"/>
    <cellStyle name="Вычисление 3" xfId="1394"/>
    <cellStyle name="Вычисление 3 2" xfId="1395"/>
    <cellStyle name="Вычисление 3_46EE.2011(v1.0)" xfId="1396"/>
    <cellStyle name="Вычисление 4" xfId="1397"/>
    <cellStyle name="Вычисление 4 2" xfId="1398"/>
    <cellStyle name="Вычисление 4_46EE.2011(v1.0)" xfId="1399"/>
    <cellStyle name="Вычисление 5" xfId="1400"/>
    <cellStyle name="Вычисление 5 2" xfId="1401"/>
    <cellStyle name="Вычисление 5_46EE.2011(v1.0)" xfId="1402"/>
    <cellStyle name="Вычисление 6" xfId="1403"/>
    <cellStyle name="Вычисление 6 2" xfId="1404"/>
    <cellStyle name="Вычисление 6_46EE.2011(v1.0)" xfId="1405"/>
    <cellStyle name="Вычисление 7" xfId="1406"/>
    <cellStyle name="Вычисление 7 2" xfId="1407"/>
    <cellStyle name="Вычисление 7_46EE.2011(v1.0)" xfId="1408"/>
    <cellStyle name="Вычисление 8" xfId="1409"/>
    <cellStyle name="Вычисление 8 2" xfId="1410"/>
    <cellStyle name="Вычисление 8_46EE.2011(v1.0)" xfId="1411"/>
    <cellStyle name="Вычисление 9" xfId="1412"/>
    <cellStyle name="Вычисление 9 2" xfId="1413"/>
    <cellStyle name="Вычисление 9_46EE.2011(v1.0)" xfId="1414"/>
    <cellStyle name="Гиперссылка 2" xfId="1415"/>
    <cellStyle name="Гиперссылка 3" xfId="1416"/>
    <cellStyle name="Гиперссылка 4" xfId="1417"/>
    <cellStyle name="Группа" xfId="1418"/>
    <cellStyle name="Группа 0" xfId="1419"/>
    <cellStyle name="Группа 1" xfId="1420"/>
    <cellStyle name="Группа 2" xfId="1421"/>
    <cellStyle name="Группа 3" xfId="1422"/>
    <cellStyle name="Группа 4" xfId="1423"/>
    <cellStyle name="Группа 5" xfId="1424"/>
    <cellStyle name="Группа 6" xfId="1425"/>
    <cellStyle name="Группа 7" xfId="1426"/>
    <cellStyle name="Группа 8" xfId="1427"/>
    <cellStyle name="Группа_additional slides_04.12.03 _1" xfId="1428"/>
    <cellStyle name="ДАТА" xfId="1429"/>
    <cellStyle name="ДАТА 2" xfId="1430"/>
    <cellStyle name="ДАТА 3" xfId="1431"/>
    <cellStyle name="ДАТА 4" xfId="1432"/>
    <cellStyle name="ДАТА 5" xfId="1433"/>
    <cellStyle name="ДАТА 6" xfId="1434"/>
    <cellStyle name="ДАТА 7" xfId="1435"/>
    <cellStyle name="ДАТА 8" xfId="1436"/>
    <cellStyle name="ДАТА 9" xfId="1437"/>
    <cellStyle name="ДАТА_1" xfId="1438"/>
    <cellStyle name="Денежный 2" xfId="1439"/>
    <cellStyle name="Денежный 2 2" xfId="1440"/>
    <cellStyle name="Денежный 2_INDEX.STATION.2012(v1.0)_" xfId="1441"/>
    <cellStyle name="Заголовок" xfId="1442"/>
    <cellStyle name="Заголовок 1 2" xfId="1443"/>
    <cellStyle name="Заголовок 1 2 2" xfId="1444"/>
    <cellStyle name="Заголовок 1 2_46EE.2011(v1.0)" xfId="1445"/>
    <cellStyle name="Заголовок 1 3" xfId="1446"/>
    <cellStyle name="Заголовок 1 3 2" xfId="1447"/>
    <cellStyle name="Заголовок 1 3_46EE.2011(v1.0)" xfId="1448"/>
    <cellStyle name="Заголовок 1 4" xfId="1449"/>
    <cellStyle name="Заголовок 1 4 2" xfId="1450"/>
    <cellStyle name="Заголовок 1 4_46EE.2011(v1.0)" xfId="1451"/>
    <cellStyle name="Заголовок 1 5" xfId="1452"/>
    <cellStyle name="Заголовок 1 5 2" xfId="1453"/>
    <cellStyle name="Заголовок 1 5_46EE.2011(v1.0)" xfId="1454"/>
    <cellStyle name="Заголовок 1 6" xfId="1455"/>
    <cellStyle name="Заголовок 1 6 2" xfId="1456"/>
    <cellStyle name="Заголовок 1 6_46EE.2011(v1.0)" xfId="1457"/>
    <cellStyle name="Заголовок 1 7" xfId="1458"/>
    <cellStyle name="Заголовок 1 7 2" xfId="1459"/>
    <cellStyle name="Заголовок 1 7_46EE.2011(v1.0)" xfId="1460"/>
    <cellStyle name="Заголовок 1 8" xfId="1461"/>
    <cellStyle name="Заголовок 1 8 2" xfId="1462"/>
    <cellStyle name="Заголовок 1 8_46EE.2011(v1.0)" xfId="1463"/>
    <cellStyle name="Заголовок 1 9" xfId="1464"/>
    <cellStyle name="Заголовок 1 9 2" xfId="1465"/>
    <cellStyle name="Заголовок 1 9_46EE.2011(v1.0)" xfId="1466"/>
    <cellStyle name="Заголовок 2 2" xfId="1467"/>
    <cellStyle name="Заголовок 2 2 2" xfId="1468"/>
    <cellStyle name="Заголовок 2 2_46EE.2011(v1.0)" xfId="1469"/>
    <cellStyle name="Заголовок 2 3" xfId="1470"/>
    <cellStyle name="Заголовок 2 3 2" xfId="1471"/>
    <cellStyle name="Заголовок 2 3_46EE.2011(v1.0)" xfId="1472"/>
    <cellStyle name="Заголовок 2 4" xfId="1473"/>
    <cellStyle name="Заголовок 2 4 2" xfId="1474"/>
    <cellStyle name="Заголовок 2 4_46EE.2011(v1.0)" xfId="1475"/>
    <cellStyle name="Заголовок 2 5" xfId="1476"/>
    <cellStyle name="Заголовок 2 5 2" xfId="1477"/>
    <cellStyle name="Заголовок 2 5_46EE.2011(v1.0)" xfId="1478"/>
    <cellStyle name="Заголовок 2 6" xfId="1479"/>
    <cellStyle name="Заголовок 2 6 2" xfId="1480"/>
    <cellStyle name="Заголовок 2 6_46EE.2011(v1.0)" xfId="1481"/>
    <cellStyle name="Заголовок 2 7" xfId="1482"/>
    <cellStyle name="Заголовок 2 7 2" xfId="1483"/>
    <cellStyle name="Заголовок 2 7_46EE.2011(v1.0)" xfId="1484"/>
    <cellStyle name="Заголовок 2 8" xfId="1485"/>
    <cellStyle name="Заголовок 2 8 2" xfId="1486"/>
    <cellStyle name="Заголовок 2 8_46EE.2011(v1.0)" xfId="1487"/>
    <cellStyle name="Заголовок 2 9" xfId="1488"/>
    <cellStyle name="Заголовок 2 9 2" xfId="1489"/>
    <cellStyle name="Заголовок 2 9_46EE.2011(v1.0)" xfId="1490"/>
    <cellStyle name="Заголовок 3 2" xfId="1491"/>
    <cellStyle name="Заголовок 3 2 2" xfId="1492"/>
    <cellStyle name="Заголовок 3 2_46EE.2011(v1.0)" xfId="1493"/>
    <cellStyle name="Заголовок 3 3" xfId="1494"/>
    <cellStyle name="Заголовок 3 3 2" xfId="1495"/>
    <cellStyle name="Заголовок 3 3_46EE.2011(v1.0)" xfId="1496"/>
    <cellStyle name="Заголовок 3 4" xfId="1497"/>
    <cellStyle name="Заголовок 3 4 2" xfId="1498"/>
    <cellStyle name="Заголовок 3 4_46EE.2011(v1.0)" xfId="1499"/>
    <cellStyle name="Заголовок 3 5" xfId="1500"/>
    <cellStyle name="Заголовок 3 5 2" xfId="1501"/>
    <cellStyle name="Заголовок 3 5_46EE.2011(v1.0)" xfId="1502"/>
    <cellStyle name="Заголовок 3 6" xfId="1503"/>
    <cellStyle name="Заголовок 3 6 2" xfId="1504"/>
    <cellStyle name="Заголовок 3 6_46EE.2011(v1.0)" xfId="1505"/>
    <cellStyle name="Заголовок 3 7" xfId="1506"/>
    <cellStyle name="Заголовок 3 7 2" xfId="1507"/>
    <cellStyle name="Заголовок 3 7_46EE.2011(v1.0)" xfId="1508"/>
    <cellStyle name="Заголовок 3 8" xfId="1509"/>
    <cellStyle name="Заголовок 3 8 2" xfId="1510"/>
    <cellStyle name="Заголовок 3 8_46EE.2011(v1.0)" xfId="1511"/>
    <cellStyle name="Заголовок 3 9" xfId="1512"/>
    <cellStyle name="Заголовок 3 9 2" xfId="1513"/>
    <cellStyle name="Заголовок 3 9_46EE.2011(v1.0)" xfId="1514"/>
    <cellStyle name="Заголовок 4 2" xfId="1515"/>
    <cellStyle name="Заголовок 4 2 2" xfId="1516"/>
    <cellStyle name="Заголовок 4 3" xfId="1517"/>
    <cellStyle name="Заголовок 4 3 2" xfId="1518"/>
    <cellStyle name="Заголовок 4 4" xfId="1519"/>
    <cellStyle name="Заголовок 4 4 2" xfId="1520"/>
    <cellStyle name="Заголовок 4 5" xfId="1521"/>
    <cellStyle name="Заголовок 4 5 2" xfId="1522"/>
    <cellStyle name="Заголовок 4 6" xfId="1523"/>
    <cellStyle name="Заголовок 4 6 2" xfId="1524"/>
    <cellStyle name="Заголовок 4 7" xfId="1525"/>
    <cellStyle name="Заголовок 4 7 2" xfId="1526"/>
    <cellStyle name="Заголовок 4 8" xfId="1527"/>
    <cellStyle name="Заголовок 4 8 2" xfId="1528"/>
    <cellStyle name="Заголовок 4 9" xfId="1529"/>
    <cellStyle name="Заголовок 4 9 2" xfId="1530"/>
    <cellStyle name="ЗАГОЛОВОК1" xfId="1531"/>
    <cellStyle name="ЗАГОЛОВОК2" xfId="1532"/>
    <cellStyle name="ЗаголовокСтолбца" xfId="1533"/>
    <cellStyle name="Защитный" xfId="1534"/>
    <cellStyle name="Значение" xfId="1535"/>
    <cellStyle name="Зоголовок" xfId="1536"/>
    <cellStyle name="Итог 2" xfId="1537"/>
    <cellStyle name="Итог 2 2" xfId="1538"/>
    <cellStyle name="Итог 2_46EE.2011(v1.0)" xfId="1539"/>
    <cellStyle name="Итог 3" xfId="1540"/>
    <cellStyle name="Итог 3 2" xfId="1541"/>
    <cellStyle name="Итог 3_46EE.2011(v1.0)" xfId="1542"/>
    <cellStyle name="Итог 4" xfId="1543"/>
    <cellStyle name="Итог 4 2" xfId="1544"/>
    <cellStyle name="Итог 4_46EE.2011(v1.0)" xfId="1545"/>
    <cellStyle name="Итог 5" xfId="1546"/>
    <cellStyle name="Итог 5 2" xfId="1547"/>
    <cellStyle name="Итог 5_46EE.2011(v1.0)" xfId="1548"/>
    <cellStyle name="Итог 6" xfId="1549"/>
    <cellStyle name="Итог 6 2" xfId="1550"/>
    <cellStyle name="Итог 6_46EE.2011(v1.0)" xfId="1551"/>
    <cellStyle name="Итог 7" xfId="1552"/>
    <cellStyle name="Итог 7 2" xfId="1553"/>
    <cellStyle name="Итог 7_46EE.2011(v1.0)" xfId="1554"/>
    <cellStyle name="Итог 8" xfId="1555"/>
    <cellStyle name="Итог 8 2" xfId="1556"/>
    <cellStyle name="Итог 8_46EE.2011(v1.0)" xfId="1557"/>
    <cellStyle name="Итог 9" xfId="1558"/>
    <cellStyle name="Итог 9 2" xfId="1559"/>
    <cellStyle name="Итог 9_46EE.2011(v1.0)" xfId="1560"/>
    <cellStyle name="Итого" xfId="1561"/>
    <cellStyle name="ИТОГОВЫЙ" xfId="1562"/>
    <cellStyle name="ИТОГОВЫЙ 2" xfId="1563"/>
    <cellStyle name="ИТОГОВЫЙ 3" xfId="1564"/>
    <cellStyle name="ИТОГОВЫЙ 4" xfId="1565"/>
    <cellStyle name="ИТОГОВЫЙ 5" xfId="1566"/>
    <cellStyle name="ИТОГОВЫЙ 6" xfId="1567"/>
    <cellStyle name="ИТОГОВЫЙ 7" xfId="1568"/>
    <cellStyle name="ИТОГОВЫЙ 8" xfId="1569"/>
    <cellStyle name="ИТОГОВЫЙ 9" xfId="1570"/>
    <cellStyle name="ИТОГОВЫЙ_1" xfId="1571"/>
    <cellStyle name="Контрольная ячейка 2" xfId="1572"/>
    <cellStyle name="Контрольная ячейка 2 2" xfId="1573"/>
    <cellStyle name="Контрольная ячейка 2_46EE.2011(v1.0)" xfId="1574"/>
    <cellStyle name="Контрольная ячейка 3" xfId="1575"/>
    <cellStyle name="Контрольная ячейка 3 2" xfId="1576"/>
    <cellStyle name="Контрольная ячейка 3_46EE.2011(v1.0)" xfId="1577"/>
    <cellStyle name="Контрольная ячейка 4" xfId="1578"/>
    <cellStyle name="Контрольная ячейка 4 2" xfId="1579"/>
    <cellStyle name="Контрольная ячейка 4_46EE.2011(v1.0)" xfId="1580"/>
    <cellStyle name="Контрольная ячейка 5" xfId="1581"/>
    <cellStyle name="Контрольная ячейка 5 2" xfId="1582"/>
    <cellStyle name="Контрольная ячейка 5_46EE.2011(v1.0)" xfId="1583"/>
    <cellStyle name="Контрольная ячейка 6" xfId="1584"/>
    <cellStyle name="Контрольная ячейка 6 2" xfId="1585"/>
    <cellStyle name="Контрольная ячейка 6_46EE.2011(v1.0)" xfId="1586"/>
    <cellStyle name="Контрольная ячейка 7" xfId="1587"/>
    <cellStyle name="Контрольная ячейка 7 2" xfId="1588"/>
    <cellStyle name="Контрольная ячейка 7_46EE.2011(v1.0)" xfId="1589"/>
    <cellStyle name="Контрольная ячейка 8" xfId="1590"/>
    <cellStyle name="Контрольная ячейка 8 2" xfId="1591"/>
    <cellStyle name="Контрольная ячейка 8_46EE.2011(v1.0)" xfId="1592"/>
    <cellStyle name="Контрольная ячейка 9" xfId="1593"/>
    <cellStyle name="Контрольная ячейка 9 2" xfId="1594"/>
    <cellStyle name="Контрольная ячейка 9_46EE.2011(v1.0)" xfId="1595"/>
    <cellStyle name="Миша (бланки отчетности)" xfId="1596"/>
    <cellStyle name="Мои наименования показателей" xfId="1600"/>
    <cellStyle name="Мои наименования показателей 2" xfId="1601"/>
    <cellStyle name="Мои наименования показателей 2 2" xfId="1602"/>
    <cellStyle name="Мои наименования показателей 2 3" xfId="1603"/>
    <cellStyle name="Мои наименования показателей 2 4" xfId="1604"/>
    <cellStyle name="Мои наименования показателей 2 5" xfId="1605"/>
    <cellStyle name="Мои наименования показателей 2 6" xfId="1606"/>
    <cellStyle name="Мои наименования показателей 2 7" xfId="1607"/>
    <cellStyle name="Мои наименования показателей 2 8" xfId="1608"/>
    <cellStyle name="Мои наименования показателей 2 9" xfId="1609"/>
    <cellStyle name="Мои наименования показателей 2_1" xfId="1610"/>
    <cellStyle name="Мои наименования показателей 3" xfId="1611"/>
    <cellStyle name="Мои наименования показателей 3 2" xfId="1612"/>
    <cellStyle name="Мои наименования показателей 3 3" xfId="1613"/>
    <cellStyle name="Мои наименования показателей 3 4" xfId="1614"/>
    <cellStyle name="Мои наименования показателей 3 5" xfId="1615"/>
    <cellStyle name="Мои наименования показателей 3 6" xfId="1616"/>
    <cellStyle name="Мои наименования показателей 3 7" xfId="1617"/>
    <cellStyle name="Мои наименования показателей 3 8" xfId="1618"/>
    <cellStyle name="Мои наименования показателей 3 9" xfId="1619"/>
    <cellStyle name="Мои наименования показателей 3_1" xfId="1620"/>
    <cellStyle name="Мои наименования показателей 4" xfId="1621"/>
    <cellStyle name="Мои наименования показателей 4 2" xfId="1622"/>
    <cellStyle name="Мои наименования показателей 4 3" xfId="1623"/>
    <cellStyle name="Мои наименования показателей 4 4" xfId="1624"/>
    <cellStyle name="Мои наименования показателей 4 5" xfId="1625"/>
    <cellStyle name="Мои наименования показателей 4 6" xfId="1626"/>
    <cellStyle name="Мои наименования показателей 4 7" xfId="1627"/>
    <cellStyle name="Мои наименования показателей 4 8" xfId="1628"/>
    <cellStyle name="Мои наименования показателей 4 9" xfId="1629"/>
    <cellStyle name="Мои наименования показателей 4_1" xfId="1630"/>
    <cellStyle name="Мои наименования показателей 5" xfId="1631"/>
    <cellStyle name="Мои наименования показателей 5 2" xfId="1632"/>
    <cellStyle name="Мои наименования показателей 5 3" xfId="1633"/>
    <cellStyle name="Мои наименования показателей 5 4" xfId="1634"/>
    <cellStyle name="Мои наименования показателей 5 5" xfId="1635"/>
    <cellStyle name="Мои наименования показателей 5 6" xfId="1636"/>
    <cellStyle name="Мои наименования показателей 5 7" xfId="1637"/>
    <cellStyle name="Мои наименования показателей 5 8" xfId="1638"/>
    <cellStyle name="Мои наименования показателей 5 9" xfId="1639"/>
    <cellStyle name="Мои наименования показателей 5_1" xfId="1640"/>
    <cellStyle name="Мои наименования показателей 6" xfId="1641"/>
    <cellStyle name="Мои наименования показателей 6 2" xfId="1642"/>
    <cellStyle name="Мои наименования показателей 6 3" xfId="1643"/>
    <cellStyle name="Мои наименования показателей 6_46EE.2011(v1.0)" xfId="1644"/>
    <cellStyle name="Мои наименования показателей 7" xfId="1645"/>
    <cellStyle name="Мои наименования показателей 7 2" xfId="1646"/>
    <cellStyle name="Мои наименования показателей 7 3" xfId="1647"/>
    <cellStyle name="Мои наименования показателей 7_46EE.2011(v1.0)" xfId="1648"/>
    <cellStyle name="Мои наименования показателей 8" xfId="1649"/>
    <cellStyle name="Мои наименования показателей 8 2" xfId="1650"/>
    <cellStyle name="Мои наименования показателей 8 3" xfId="1651"/>
    <cellStyle name="Мои наименования показателей 8_46EE.2011(v1.0)" xfId="1652"/>
    <cellStyle name="Мои наименования показателей_46EE.2011" xfId="1653"/>
    <cellStyle name="Мой заголовок" xfId="1597"/>
    <cellStyle name="Мой заголовок листа" xfId="1598"/>
    <cellStyle name="Мой заголовок_Новая инструкция1_фст" xfId="1599"/>
    <cellStyle name="назв фил" xfId="1654"/>
    <cellStyle name="Название 2" xfId="1655"/>
    <cellStyle name="Название 2 2" xfId="1656"/>
    <cellStyle name="Название 3" xfId="1657"/>
    <cellStyle name="Название 3 2" xfId="1658"/>
    <cellStyle name="Название 4" xfId="1659"/>
    <cellStyle name="Название 4 2" xfId="1660"/>
    <cellStyle name="Название 5" xfId="1661"/>
    <cellStyle name="Название 5 2" xfId="1662"/>
    <cellStyle name="Название 6" xfId="1663"/>
    <cellStyle name="Название 6 2" xfId="1664"/>
    <cellStyle name="Название 7" xfId="1665"/>
    <cellStyle name="Название 7 2" xfId="1666"/>
    <cellStyle name="Название 8" xfId="1667"/>
    <cellStyle name="Название 8 2" xfId="1668"/>
    <cellStyle name="Название 9" xfId="1669"/>
    <cellStyle name="Название 9 2" xfId="1670"/>
    <cellStyle name="Невидимый" xfId="1671"/>
    <cellStyle name="Нейтральный 2" xfId="1672"/>
    <cellStyle name="Нейтральный 2 2" xfId="1673"/>
    <cellStyle name="Нейтральный 3" xfId="1674"/>
    <cellStyle name="Нейтральный 3 2" xfId="1675"/>
    <cellStyle name="Нейтральный 4" xfId="1676"/>
    <cellStyle name="Нейтральный 4 2" xfId="1677"/>
    <cellStyle name="Нейтральный 5" xfId="1678"/>
    <cellStyle name="Нейтральный 5 2" xfId="1679"/>
    <cellStyle name="Нейтральный 6" xfId="1680"/>
    <cellStyle name="Нейтральный 6 2" xfId="1681"/>
    <cellStyle name="Нейтральный 7" xfId="1682"/>
    <cellStyle name="Нейтральный 7 2" xfId="1683"/>
    <cellStyle name="Нейтральный 8" xfId="1684"/>
    <cellStyle name="Нейтральный 8 2" xfId="1685"/>
    <cellStyle name="Нейтральный 9" xfId="1686"/>
    <cellStyle name="Нейтральный 9 2" xfId="1687"/>
    <cellStyle name="Низ1" xfId="1688"/>
    <cellStyle name="Низ2" xfId="1689"/>
    <cellStyle name="Обычный" xfId="0" builtinId="0"/>
    <cellStyle name="Обычный 10" xfId="1690"/>
    <cellStyle name="Обычный 11" xfId="1691"/>
    <cellStyle name="Обычный 11 2" xfId="1692"/>
    <cellStyle name="Обычный 11_46EE.2011(v1.2)" xfId="1693"/>
    <cellStyle name="Обычный 12" xfId="1694"/>
    <cellStyle name="Обычный 12 2" xfId="1695"/>
    <cellStyle name="Обычный 2" xfId="1"/>
    <cellStyle name="Обычный 2 2" xfId="1696"/>
    <cellStyle name="Обычный 2 2 2" xfId="1697"/>
    <cellStyle name="Обычный 2 2 3" xfId="1698"/>
    <cellStyle name="Обычный 2 2_46EE.2011(v1.0)" xfId="1699"/>
    <cellStyle name="Обычный 2 3" xfId="1700"/>
    <cellStyle name="Обычный 2 3 2" xfId="1701"/>
    <cellStyle name="Обычный 2 3 3" xfId="1702"/>
    <cellStyle name="Обычный 2 3_46EE.2011(v1.0)" xfId="1703"/>
    <cellStyle name="Обычный 2 4" xfId="1704"/>
    <cellStyle name="Обычный 2 4 2" xfId="1705"/>
    <cellStyle name="Обычный 2 4 3" xfId="1706"/>
    <cellStyle name="Обычный 2 4_46EE.2011(v1.0)" xfId="1707"/>
    <cellStyle name="Обычный 2 5" xfId="1708"/>
    <cellStyle name="Обычный 2 5 2" xfId="1709"/>
    <cellStyle name="Обычный 2 5 3" xfId="1710"/>
    <cellStyle name="Обычный 2 5_46EE.2011(v1.0)" xfId="1711"/>
    <cellStyle name="Обычный 2 6" xfId="1712"/>
    <cellStyle name="Обычный 2 6 2" xfId="1713"/>
    <cellStyle name="Обычный 2 6 3" xfId="1714"/>
    <cellStyle name="Обычный 2 6_46EE.2011(v1.0)" xfId="1715"/>
    <cellStyle name="Обычный 2 7" xfId="1716"/>
    <cellStyle name="Обычный 2_1" xfId="1717"/>
    <cellStyle name="Обычный 3" xfId="1718"/>
    <cellStyle name="Обычный 3 2" xfId="1719"/>
    <cellStyle name="Обычный 3 3" xfId="1720"/>
    <cellStyle name="Обычный 4" xfId="1721"/>
    <cellStyle name="Обычный 4 2" xfId="1722"/>
    <cellStyle name="Обычный 4 2 2" xfId="1723"/>
    <cellStyle name="Обычный 4 2_BALANCE.WARM.2011YEAR(v1.5)" xfId="1724"/>
    <cellStyle name="Обычный 4_ARMRAZR" xfId="1725"/>
    <cellStyle name="Обычный 5" xfId="1726"/>
    <cellStyle name="Обычный 54" xfId="1727"/>
    <cellStyle name="Обычный 6" xfId="1728"/>
    <cellStyle name="Обычный 6 2" xfId="1729"/>
    <cellStyle name="Обычный 7" xfId="1730"/>
    <cellStyle name="Обычный 8" xfId="1731"/>
    <cellStyle name="Обычный 9" xfId="1732"/>
    <cellStyle name="Ошибка" xfId="1733"/>
    <cellStyle name="Плохой 2" xfId="1734"/>
    <cellStyle name="Плохой 2 2" xfId="1735"/>
    <cellStyle name="Плохой 3" xfId="1736"/>
    <cellStyle name="Плохой 3 2" xfId="1737"/>
    <cellStyle name="Плохой 4" xfId="1738"/>
    <cellStyle name="Плохой 4 2" xfId="1739"/>
    <cellStyle name="Плохой 5" xfId="1740"/>
    <cellStyle name="Плохой 5 2" xfId="1741"/>
    <cellStyle name="Плохой 6" xfId="1742"/>
    <cellStyle name="Плохой 6 2" xfId="1743"/>
    <cellStyle name="Плохой 7" xfId="1744"/>
    <cellStyle name="Плохой 7 2" xfId="1745"/>
    <cellStyle name="Плохой 8" xfId="1746"/>
    <cellStyle name="Плохой 8 2" xfId="1747"/>
    <cellStyle name="Плохой 9" xfId="1748"/>
    <cellStyle name="Плохой 9 2" xfId="1749"/>
    <cellStyle name="По центру с переносом" xfId="1750"/>
    <cellStyle name="По ширине с переносом" xfId="1751"/>
    <cellStyle name="Подгруппа" xfId="1752"/>
    <cellStyle name="Поле ввода" xfId="1753"/>
    <cellStyle name="Пояснение 2" xfId="1754"/>
    <cellStyle name="Пояснение 2 2" xfId="1755"/>
    <cellStyle name="Пояснение 3" xfId="1756"/>
    <cellStyle name="Пояснение 3 2" xfId="1757"/>
    <cellStyle name="Пояснение 4" xfId="1758"/>
    <cellStyle name="Пояснение 4 2" xfId="1759"/>
    <cellStyle name="Пояснение 5" xfId="1760"/>
    <cellStyle name="Пояснение 5 2" xfId="1761"/>
    <cellStyle name="Пояснение 6" xfId="1762"/>
    <cellStyle name="Пояснение 6 2" xfId="1763"/>
    <cellStyle name="Пояснение 7" xfId="1764"/>
    <cellStyle name="Пояснение 7 2" xfId="1765"/>
    <cellStyle name="Пояснение 8" xfId="1766"/>
    <cellStyle name="Пояснение 8 2" xfId="1767"/>
    <cellStyle name="Пояснение 9" xfId="1768"/>
    <cellStyle name="Пояснение 9 2" xfId="1769"/>
    <cellStyle name="Примечание 10" xfId="1770"/>
    <cellStyle name="Примечание 10 2" xfId="1771"/>
    <cellStyle name="Примечание 10 3" xfId="1772"/>
    <cellStyle name="Примечание 10_46EE.2011(v1.0)" xfId="1773"/>
    <cellStyle name="Примечание 11" xfId="1774"/>
    <cellStyle name="Примечание 11 2" xfId="1775"/>
    <cellStyle name="Примечание 11 3" xfId="1776"/>
    <cellStyle name="Примечание 11_46EE.2011(v1.0)" xfId="1777"/>
    <cellStyle name="Примечание 12" xfId="1778"/>
    <cellStyle name="Примечание 12 2" xfId="1779"/>
    <cellStyle name="Примечание 12 3" xfId="1780"/>
    <cellStyle name="Примечание 12_46EE.2011(v1.0)" xfId="1781"/>
    <cellStyle name="Примечание 2" xfId="1782"/>
    <cellStyle name="Примечание 2 2" xfId="1783"/>
    <cellStyle name="Примечание 2 3" xfId="1784"/>
    <cellStyle name="Примечание 2 4" xfId="1785"/>
    <cellStyle name="Примечание 2 5" xfId="1786"/>
    <cellStyle name="Примечание 2 6" xfId="1787"/>
    <cellStyle name="Примечание 2 7" xfId="1788"/>
    <cellStyle name="Примечание 2 8" xfId="1789"/>
    <cellStyle name="Примечание 2 9" xfId="1790"/>
    <cellStyle name="Примечание 2_46EE.2011(v1.0)" xfId="1791"/>
    <cellStyle name="Примечание 3" xfId="1792"/>
    <cellStyle name="Примечание 3 2" xfId="1793"/>
    <cellStyle name="Примечание 3 3" xfId="1794"/>
    <cellStyle name="Примечание 3 4" xfId="1795"/>
    <cellStyle name="Примечание 3 5" xfId="1796"/>
    <cellStyle name="Примечание 3 6" xfId="1797"/>
    <cellStyle name="Примечание 3 7" xfId="1798"/>
    <cellStyle name="Примечание 3 8" xfId="1799"/>
    <cellStyle name="Примечание 3 9" xfId="1800"/>
    <cellStyle name="Примечание 3_46EE.2011(v1.0)" xfId="1801"/>
    <cellStyle name="Примечание 4" xfId="1802"/>
    <cellStyle name="Примечание 4 2" xfId="1803"/>
    <cellStyle name="Примечание 4 3" xfId="1804"/>
    <cellStyle name="Примечание 4 4" xfId="1805"/>
    <cellStyle name="Примечание 4 5" xfId="1806"/>
    <cellStyle name="Примечание 4 6" xfId="1807"/>
    <cellStyle name="Примечание 4 7" xfId="1808"/>
    <cellStyle name="Примечание 4 8" xfId="1809"/>
    <cellStyle name="Примечание 4 9" xfId="1810"/>
    <cellStyle name="Примечание 4_46EE.2011(v1.0)" xfId="1811"/>
    <cellStyle name="Примечание 5" xfId="1812"/>
    <cellStyle name="Примечание 5 2" xfId="1813"/>
    <cellStyle name="Примечание 5 3" xfId="1814"/>
    <cellStyle name="Примечание 5 4" xfId="1815"/>
    <cellStyle name="Примечание 5 5" xfId="1816"/>
    <cellStyle name="Примечание 5 6" xfId="1817"/>
    <cellStyle name="Примечание 5 7" xfId="1818"/>
    <cellStyle name="Примечание 5 8" xfId="1819"/>
    <cellStyle name="Примечание 5 9" xfId="1820"/>
    <cellStyle name="Примечание 5_46EE.2011(v1.0)" xfId="1821"/>
    <cellStyle name="Примечание 6" xfId="1822"/>
    <cellStyle name="Примечание 6 2" xfId="1823"/>
    <cellStyle name="Примечание 6_46EE.2011(v1.0)" xfId="1824"/>
    <cellStyle name="Примечание 7" xfId="1825"/>
    <cellStyle name="Примечание 7 2" xfId="1826"/>
    <cellStyle name="Примечание 7_46EE.2011(v1.0)" xfId="1827"/>
    <cellStyle name="Примечание 8" xfId="1828"/>
    <cellStyle name="Примечание 8 2" xfId="1829"/>
    <cellStyle name="Примечание 8_46EE.2011(v1.0)" xfId="1830"/>
    <cellStyle name="Примечание 9" xfId="1831"/>
    <cellStyle name="Примечание 9 2" xfId="1832"/>
    <cellStyle name="Примечание 9_46EE.2011(v1.0)" xfId="1833"/>
    <cellStyle name="Продукт" xfId="1834"/>
    <cellStyle name="Процентный 10" xfId="1835"/>
    <cellStyle name="Процентный 2" xfId="3"/>
    <cellStyle name="Процентный 2 2" xfId="1836"/>
    <cellStyle name="Процентный 2 3" xfId="1837"/>
    <cellStyle name="Процентный 3" xfId="1838"/>
    <cellStyle name="Процентный 3 2" xfId="1839"/>
    <cellStyle name="Процентный 3 3" xfId="1840"/>
    <cellStyle name="Процентный 4" xfId="1841"/>
    <cellStyle name="Процентный 4 2" xfId="1842"/>
    <cellStyle name="Процентный 4 3" xfId="1843"/>
    <cellStyle name="Процентный 5" xfId="1844"/>
    <cellStyle name="Процентный 9" xfId="1845"/>
    <cellStyle name="Разница" xfId="1846"/>
    <cellStyle name="Рамки" xfId="1847"/>
    <cellStyle name="Сводная таблица" xfId="1848"/>
    <cellStyle name="Связанная ячейка 2" xfId="1849"/>
    <cellStyle name="Связанная ячейка 2 2" xfId="1850"/>
    <cellStyle name="Связанная ячейка 2_46EE.2011(v1.0)" xfId="1851"/>
    <cellStyle name="Связанная ячейка 3" xfId="1852"/>
    <cellStyle name="Связанная ячейка 3 2" xfId="1853"/>
    <cellStyle name="Связанная ячейка 3_46EE.2011(v1.0)" xfId="1854"/>
    <cellStyle name="Связанная ячейка 4" xfId="1855"/>
    <cellStyle name="Связанная ячейка 4 2" xfId="1856"/>
    <cellStyle name="Связанная ячейка 4_46EE.2011(v1.0)" xfId="1857"/>
    <cellStyle name="Связанная ячейка 5" xfId="1858"/>
    <cellStyle name="Связанная ячейка 5 2" xfId="1859"/>
    <cellStyle name="Связанная ячейка 5_46EE.2011(v1.0)" xfId="1860"/>
    <cellStyle name="Связанная ячейка 6" xfId="1861"/>
    <cellStyle name="Связанная ячейка 6 2" xfId="1862"/>
    <cellStyle name="Связанная ячейка 6_46EE.2011(v1.0)" xfId="1863"/>
    <cellStyle name="Связанная ячейка 7" xfId="1864"/>
    <cellStyle name="Связанная ячейка 7 2" xfId="1865"/>
    <cellStyle name="Связанная ячейка 7_46EE.2011(v1.0)" xfId="1866"/>
    <cellStyle name="Связанная ячейка 8" xfId="1867"/>
    <cellStyle name="Связанная ячейка 8 2" xfId="1868"/>
    <cellStyle name="Связанная ячейка 8_46EE.2011(v1.0)" xfId="1869"/>
    <cellStyle name="Связанная ячейка 9" xfId="1870"/>
    <cellStyle name="Связанная ячейка 9 2" xfId="1871"/>
    <cellStyle name="Связанная ячейка 9_46EE.2011(v1.0)" xfId="1872"/>
    <cellStyle name="Стиль 1" xfId="1873"/>
    <cellStyle name="Стиль 1 2" xfId="1874"/>
    <cellStyle name="Стиль 1 2 2" xfId="1875"/>
    <cellStyle name="Стиль 1 2_46EP.2012(v0.1)" xfId="1876"/>
    <cellStyle name="Стиль 1_Новая инструкция1_фст" xfId="1877"/>
    <cellStyle name="Субсчет" xfId="1878"/>
    <cellStyle name="Счет" xfId="1879"/>
    <cellStyle name="ТЕКСТ" xfId="1880"/>
    <cellStyle name="ТЕКСТ 2" xfId="1881"/>
    <cellStyle name="ТЕКСТ 3" xfId="1882"/>
    <cellStyle name="ТЕКСТ 4" xfId="1883"/>
    <cellStyle name="ТЕКСТ 5" xfId="1884"/>
    <cellStyle name="ТЕКСТ 6" xfId="1885"/>
    <cellStyle name="ТЕКСТ 7" xfId="1886"/>
    <cellStyle name="ТЕКСТ 8" xfId="1887"/>
    <cellStyle name="ТЕКСТ 9" xfId="1888"/>
    <cellStyle name="Текст предупреждения 2" xfId="1889"/>
    <cellStyle name="Текст предупреждения 2 2" xfId="1890"/>
    <cellStyle name="Текст предупреждения 3" xfId="1891"/>
    <cellStyle name="Текст предупреждения 3 2" xfId="1892"/>
    <cellStyle name="Текст предупреждения 4" xfId="1893"/>
    <cellStyle name="Текст предупреждения 4 2" xfId="1894"/>
    <cellStyle name="Текст предупреждения 5" xfId="1895"/>
    <cellStyle name="Текст предупреждения 5 2" xfId="1896"/>
    <cellStyle name="Текст предупреждения 6" xfId="1897"/>
    <cellStyle name="Текст предупреждения 6 2" xfId="1898"/>
    <cellStyle name="Текст предупреждения 7" xfId="1899"/>
    <cellStyle name="Текст предупреждения 7 2" xfId="1900"/>
    <cellStyle name="Текст предупреждения 8" xfId="1901"/>
    <cellStyle name="Текст предупреждения 8 2" xfId="1902"/>
    <cellStyle name="Текст предупреждения 9" xfId="1903"/>
    <cellStyle name="Текст предупреждения 9 2" xfId="1904"/>
    <cellStyle name="Текстовый" xfId="1905"/>
    <cellStyle name="Текстовый 2" xfId="1906"/>
    <cellStyle name="Текстовый 3" xfId="1907"/>
    <cellStyle name="Текстовый 4" xfId="1908"/>
    <cellStyle name="Текстовый 5" xfId="1909"/>
    <cellStyle name="Текстовый 6" xfId="1910"/>
    <cellStyle name="Текстовый 7" xfId="1911"/>
    <cellStyle name="Текстовый 8" xfId="1912"/>
    <cellStyle name="Текстовый 9" xfId="1913"/>
    <cellStyle name="Текстовый_1" xfId="1914"/>
    <cellStyle name="Тысячи [0]_22гк" xfId="1915"/>
    <cellStyle name="Тысячи_22гк" xfId="1916"/>
    <cellStyle name="ФИКСИРОВАННЫЙ" xfId="1917"/>
    <cellStyle name="ФИКСИРОВАННЫЙ 2" xfId="1918"/>
    <cellStyle name="ФИКСИРОВАННЫЙ 3" xfId="1919"/>
    <cellStyle name="ФИКСИРОВАННЫЙ 4" xfId="1920"/>
    <cellStyle name="ФИКСИРОВАННЫЙ 5" xfId="1921"/>
    <cellStyle name="ФИКСИРОВАННЫЙ 6" xfId="1922"/>
    <cellStyle name="ФИКСИРОВАННЫЙ 7" xfId="1923"/>
    <cellStyle name="ФИКСИРОВАННЫЙ 8" xfId="1924"/>
    <cellStyle name="ФИКСИРОВАННЫЙ 9" xfId="1925"/>
    <cellStyle name="ФИКСИРОВАННЫЙ_1" xfId="1926"/>
    <cellStyle name="Финансовый [0] 2" xfId="1927"/>
    <cellStyle name="Финансовый 2" xfId="1928"/>
    <cellStyle name="Финансовый 2 2" xfId="1929"/>
    <cellStyle name="Финансовый 2 2 2" xfId="1930"/>
    <cellStyle name="Финансовый 2 2_INDEX.STATION.2012(v1.0)_" xfId="1931"/>
    <cellStyle name="Финансовый 2 3" xfId="1932"/>
    <cellStyle name="Финансовый 2 4" xfId="2"/>
    <cellStyle name="Финансовый 2_46EE.2011(v1.0)" xfId="1933"/>
    <cellStyle name="Финансовый 3" xfId="1934"/>
    <cellStyle name="Финансовый 3 2" xfId="1935"/>
    <cellStyle name="Финансовый 3 3" xfId="1936"/>
    <cellStyle name="Финансовый 3 4" xfId="1937"/>
    <cellStyle name="Финансовый 3_INDEX.STATION.2012(v1.0)_" xfId="1938"/>
    <cellStyle name="Финансовый 4" xfId="1939"/>
    <cellStyle name="Финансовый 6" xfId="1940"/>
    <cellStyle name="Финансовый0[0]_FU_bal" xfId="1941"/>
    <cellStyle name="Формула" xfId="1942"/>
    <cellStyle name="Формула 2" xfId="1943"/>
    <cellStyle name="Формула_A РТ 2009 Рязаньэнерго" xfId="1944"/>
    <cellStyle name="ФормулаВБ" xfId="1945"/>
    <cellStyle name="ФормулаНаКонтроль" xfId="1946"/>
    <cellStyle name="Хороший 2" xfId="1947"/>
    <cellStyle name="Хороший 2 2" xfId="1948"/>
    <cellStyle name="Хороший 3" xfId="1949"/>
    <cellStyle name="Хороший 3 2" xfId="1950"/>
    <cellStyle name="Хороший 4" xfId="1951"/>
    <cellStyle name="Хороший 4 2" xfId="1952"/>
    <cellStyle name="Хороший 5" xfId="1953"/>
    <cellStyle name="Хороший 5 2" xfId="1954"/>
    <cellStyle name="Хороший 6" xfId="1955"/>
    <cellStyle name="Хороший 6 2" xfId="1956"/>
    <cellStyle name="Хороший 7" xfId="1957"/>
    <cellStyle name="Хороший 7 2" xfId="1958"/>
    <cellStyle name="Хороший 8" xfId="1959"/>
    <cellStyle name="Хороший 8 2" xfId="1960"/>
    <cellStyle name="Хороший 9" xfId="1961"/>
    <cellStyle name="Хороший 9 2" xfId="1962"/>
    <cellStyle name="Цена_продукта" xfId="1963"/>
    <cellStyle name="Цифры по центру с десятыми" xfId="1964"/>
    <cellStyle name="число" xfId="1965"/>
    <cellStyle name="Џђћ–…ќ’ќ›‰" xfId="1966"/>
    <cellStyle name="Шапка" xfId="1967"/>
    <cellStyle name="Шапка таблицы" xfId="1968"/>
    <cellStyle name="ШАУ" xfId="1969"/>
    <cellStyle name="標準_PL-CF sheet" xfId="1970"/>
    <cellStyle name="䁺_x0001_" xfId="197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77;&#1088;&#1077;&#1095;&#1077;&#1085;&#1100;%20&#1096;&#1072;&#1073;&#1083;&#1086;&#1085;&#1086;&#1074;%20&#1060;&#1057;&#1058;%20&#1088;&#1077;&#1077;&#1089;&#1090;&#1088;/&#1044;&#1086;&#1087;&#1086;&#1083;&#1085;&#1077;&#1085;&#1080;&#1077;(&#1058;&#1057;,&#1042;&#1057;%20&#1080;%20&#1042;&#1054;)%20&#1056;&#1072;&#1089;&#1095;&#1105;&#1090;%20&#1090;&#1072;&#1088;&#1080;&#1092;&#1086;&#1074;/PR.PROG.VS.3.23(30.04.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2;&#1086;&#1080;%20&#1076;&#1086;&#1082;&#1091;&#1084;&#1077;&#1085;&#1090;&#1099;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7;&#1072;&#1087;&#1082;&#1072;%20&#1087;&#1088;&#1080;&#1082;&#1072;&#1079;%2048/&#1050;&#1086;&#1087;&#1080;&#1103;%20INV%2048%20VS(v5%200)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2;&#1086;&#1085;&#1086;&#1084;&#1080;&#1089;&#1090;/Desktop/9&#1084;&#1077;&#1089;.14/46%20&#1058;&#1045;/46TE.2011(v2.0)%20&#1103;&#1085;&#1074;&#1072;&#1088;&#1100;%20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5;&#1092;&#1086;&#1088;&#1084;&#1072;&#1094;&#1080;&#1103;%20&#1076;&#1083;&#1103;%20&#1056;&#1069;&#1050;/Documents%20and%20Settings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5;&#1092;&#1086;&#1088;&#1084;&#1072;&#1094;&#1080;&#1103;%20&#1076;&#1083;&#1103;%20&#1056;&#1069;&#1050;/Documents%20and%20Settings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2;&#1086;&#1085;&#1086;&#1084;&#1080;&#1089;&#1090;/Desktop/&#1055;&#1069;&#1054;%20&#1086;&#1078;&#1080;&#1076;.2014%20&#1075;%2010.12.14/20.02.15%20&#1054;&#1090;&#1095;&#1077;&#1090;&#1085;&#1086;&#1089;&#1090;&#1100;%20&#1079;&#1072;%202014&#1075;/27.03.15%20&#1048;&#1089;&#1087;&#1088;&#1072;&#1074;&#1080;&#1090;&#1077;&#1083;&#1100;&#1085;&#1099;&#1077;%20&#1057;&#1052;&#1045;&#1058;&#1040;%20&#1041;&#1040;&#1051;&#1040;&#1053;&#1057;/27.03.15&#1041;&#1040;&#1051;&#1040;&#1053;&#1057;%20(&#1080;&#1089;&#1087;&#1086;&#1083;&#1085;&#1077;&#1085;&#1080;&#1077;%20%20&#1079;&#1072;%202014&#1075;.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ТЕПЛОСНАБЖЕНИЕ (РСТ)"/>
      <sheetName val="ТЭ  ХН (ПТО)"/>
      <sheetName val="ТЕПЛОСНАБЖЕНИЕ"/>
      <sheetName val="Отнести на затраты"/>
      <sheetName val="ТЭ  ХН"/>
      <sheetName val="общее вода (прав)"/>
      <sheetName val="Отнести на затраты (2)"/>
      <sheetName val="Свод Баланс ТЭ"/>
      <sheetName val="4.1"/>
      <sheetName val="4.3"/>
      <sheetName val="Б ЭЭ 1.2.1."/>
      <sheetName val="баланс ВС"/>
      <sheetName val="баланс  ВО"/>
      <sheetName val="Лист1"/>
      <sheetName val="план пр тэ"/>
      <sheetName val="Произвпрограмма"/>
      <sheetName val="электроэнергия соб"/>
      <sheetName val="Пол.отпуск ЭЭ2014 (2)"/>
      <sheetName val="Ф ЭЭ  2014"/>
      <sheetName val="характеристика водопр"/>
      <sheetName val="РЭК ВС  СВОД потр  (2)"/>
      <sheetName val="Бух "/>
      <sheetName val="Таб (2)"/>
      <sheetName val="Оссора"/>
      <sheetName val="Карага"/>
      <sheetName val="общее вода"/>
      <sheetName val="ОЖ общее вода 14 (РСТ) 07.12"/>
      <sheetName val="общее вода (2013)"/>
      <sheetName val="РЭК ВО  СВОД  (утв.)"/>
      <sheetName val="очистные"/>
      <sheetName val="Таб"/>
      <sheetName val="очистные 2013"/>
      <sheetName val="очистные (2)"/>
      <sheetName val="Факт ЭЭ за 2014"/>
      <sheetName val="ЖБО"/>
      <sheetName val="Произв.программа 2014 ЭЭ (рст)"/>
      <sheetName val="ЭЭ за  13"/>
      <sheetName val="свод"/>
      <sheetName val="4.2"/>
      <sheetName val="теплоснабжение (2013)"/>
      <sheetName val="ПП на 2014 рстТЭ (2)"/>
    </sheetNames>
    <sheetDataSet>
      <sheetData sheetId="0">
        <row r="4">
          <cell r="N4">
            <v>37380.742469999997</v>
          </cell>
        </row>
      </sheetData>
      <sheetData sheetId="1" refreshError="1"/>
      <sheetData sheetId="2">
        <row r="10">
          <cell r="N10">
            <v>30616.553469999999</v>
          </cell>
        </row>
      </sheetData>
      <sheetData sheetId="3" refreshError="1"/>
      <sheetData sheetId="4">
        <row r="32">
          <cell r="AI32">
            <v>152.15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>
        <row r="16">
          <cell r="T16">
            <v>91.653894689280008</v>
          </cell>
        </row>
      </sheetData>
      <sheetData sheetId="15" refreshError="1"/>
      <sheetData sheetId="16" refreshError="1"/>
      <sheetData sheetId="17">
        <row r="28">
          <cell r="W28">
            <v>1.1515</v>
          </cell>
          <cell r="X28">
            <v>0.48149999999999993</v>
          </cell>
          <cell r="Y28">
            <v>0.67</v>
          </cell>
        </row>
      </sheetData>
      <sheetData sheetId="18">
        <row r="5">
          <cell r="N5">
            <v>1414840</v>
          </cell>
          <cell r="P5">
            <v>742840</v>
          </cell>
        </row>
        <row r="6">
          <cell r="N6">
            <v>30054</v>
          </cell>
          <cell r="P6">
            <v>15812</v>
          </cell>
        </row>
        <row r="8">
          <cell r="N8">
            <v>221011</v>
          </cell>
          <cell r="P8">
            <v>116034</v>
          </cell>
        </row>
        <row r="10">
          <cell r="N10">
            <v>78086</v>
          </cell>
          <cell r="P10">
            <v>39610</v>
          </cell>
        </row>
        <row r="11">
          <cell r="N11">
            <v>441835</v>
          </cell>
          <cell r="P11">
            <v>214981</v>
          </cell>
        </row>
        <row r="12">
          <cell r="N12">
            <v>42884</v>
          </cell>
          <cell r="P12">
            <v>4792</v>
          </cell>
        </row>
        <row r="13">
          <cell r="N13">
            <v>18949</v>
          </cell>
          <cell r="P13">
            <v>10632</v>
          </cell>
        </row>
        <row r="14">
          <cell r="N14">
            <v>558072</v>
          </cell>
          <cell r="P14">
            <v>328783</v>
          </cell>
        </row>
        <row r="15">
          <cell r="N15">
            <v>23949</v>
          </cell>
          <cell r="P15">
            <v>12196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15">
          <cell r="F15">
            <v>8.9649999999999999</v>
          </cell>
          <cell r="J15">
            <v>6.2379999999999995</v>
          </cell>
          <cell r="S15">
            <v>27.006999999999998</v>
          </cell>
        </row>
        <row r="20">
          <cell r="F20">
            <v>18.524000000000001</v>
          </cell>
          <cell r="J20">
            <v>12.435</v>
          </cell>
          <cell r="S20">
            <v>60.63</v>
          </cell>
        </row>
        <row r="21">
          <cell r="F21">
            <v>98.129000000000005</v>
          </cell>
          <cell r="J21">
            <v>81.425000000000011</v>
          </cell>
          <cell r="S21">
            <v>373.41899999999998</v>
          </cell>
        </row>
        <row r="34">
          <cell r="S34">
            <v>516.58400000000006</v>
          </cell>
          <cell r="T34">
            <v>295.00599999999997</v>
          </cell>
          <cell r="U34">
            <v>221.578</v>
          </cell>
        </row>
      </sheetData>
      <sheetData sheetId="36">
        <row r="6">
          <cell r="N6">
            <v>1326960</v>
          </cell>
        </row>
        <row r="7">
          <cell r="N7">
            <v>27621</v>
          </cell>
        </row>
        <row r="9">
          <cell r="N9">
            <v>207364</v>
          </cell>
        </row>
        <row r="12">
          <cell r="N12">
            <v>77622</v>
          </cell>
        </row>
        <row r="13">
          <cell r="N13">
            <v>371950</v>
          </cell>
        </row>
        <row r="16">
          <cell r="N16">
            <v>585818</v>
          </cell>
        </row>
      </sheetData>
      <sheetData sheetId="37" refreshError="1"/>
      <sheetData sheetId="38" refreshError="1"/>
      <sheetData sheetId="39">
        <row r="5">
          <cell r="N5">
            <v>3861.2419999999997</v>
          </cell>
        </row>
      </sheetData>
      <sheetData sheetId="40">
        <row r="105">
          <cell r="S105">
            <v>3831.8899552696203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view="pageBreakPreview" zoomScale="90" zoomScaleSheetLayoutView="90" workbookViewId="0">
      <pane xSplit="1" ySplit="3" topLeftCell="B4" activePane="bottomRight" state="frozen"/>
      <selection activeCell="S34" sqref="S34"/>
      <selection pane="topRight" activeCell="S34" sqref="S34"/>
      <selection pane="bottomLeft" activeCell="S34" sqref="S34"/>
      <selection pane="bottomRight" activeCell="O1" sqref="O1:Y1048576"/>
    </sheetView>
  </sheetViews>
  <sheetFormatPr defaultRowHeight="14.4"/>
  <cols>
    <col min="1" max="1" width="21.88671875" customWidth="1"/>
    <col min="2" max="6" width="12" bestFit="1" customWidth="1"/>
    <col min="7" max="7" width="10.88671875" bestFit="1" customWidth="1"/>
    <col min="8" max="9" width="10.109375" customWidth="1"/>
    <col min="10" max="10" width="11.88671875" customWidth="1"/>
    <col min="11" max="11" width="10.88671875" customWidth="1"/>
    <col min="12" max="12" width="11.6640625" style="290" customWidth="1"/>
    <col min="13" max="13" width="12" style="290" customWidth="1"/>
    <col min="14" max="14" width="12.33203125" customWidth="1"/>
  </cols>
  <sheetData>
    <row r="1" spans="1:14" ht="32.25" customHeight="1">
      <c r="A1" s="291" t="s">
        <v>156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27" customHeight="1">
      <c r="A2" s="291" t="s">
        <v>157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4" ht="30" customHeight="1">
      <c r="A3" s="265" t="s">
        <v>4</v>
      </c>
      <c r="B3" s="266" t="s">
        <v>158</v>
      </c>
      <c r="C3" s="266" t="s">
        <v>159</v>
      </c>
      <c r="D3" s="266" t="s">
        <v>160</v>
      </c>
      <c r="E3" s="266" t="s">
        <v>161</v>
      </c>
      <c r="F3" s="266" t="s">
        <v>162</v>
      </c>
      <c r="G3" s="266" t="s">
        <v>163</v>
      </c>
      <c r="H3" s="266" t="s">
        <v>164</v>
      </c>
      <c r="I3" s="266" t="s">
        <v>165</v>
      </c>
      <c r="J3" s="266" t="s">
        <v>166</v>
      </c>
      <c r="K3" s="266" t="s">
        <v>167</v>
      </c>
      <c r="L3" s="267" t="s">
        <v>168</v>
      </c>
      <c r="M3" s="267" t="s">
        <v>169</v>
      </c>
      <c r="N3" s="266" t="s">
        <v>170</v>
      </c>
    </row>
    <row r="4" spans="1:14" ht="32.25" customHeight="1">
      <c r="A4" s="268" t="s">
        <v>171</v>
      </c>
      <c r="B4" s="269">
        <v>38863</v>
      </c>
      <c r="C4" s="269">
        <v>38546</v>
      </c>
      <c r="D4" s="269">
        <v>38818</v>
      </c>
      <c r="E4" s="269">
        <v>34326.999000000003</v>
      </c>
      <c r="F4" s="269">
        <v>32560.000000000004</v>
      </c>
      <c r="G4" s="269">
        <v>27471</v>
      </c>
      <c r="H4" s="269">
        <v>27480</v>
      </c>
      <c r="I4" s="269">
        <v>25573</v>
      </c>
      <c r="J4" s="269">
        <v>30570</v>
      </c>
      <c r="K4" s="269">
        <v>34148</v>
      </c>
      <c r="L4" s="269">
        <v>33603</v>
      </c>
      <c r="M4" s="269">
        <v>39147</v>
      </c>
      <c r="N4" s="269">
        <f>SUM(B4:M4)</f>
        <v>401105.99900000001</v>
      </c>
    </row>
    <row r="5" spans="1:14" s="273" customFormat="1" ht="24.75" customHeight="1">
      <c r="A5" s="270" t="s">
        <v>172</v>
      </c>
      <c r="B5" s="271">
        <v>137120</v>
      </c>
      <c r="C5" s="271">
        <v>136000</v>
      </c>
      <c r="D5" s="271">
        <v>136960</v>
      </c>
      <c r="E5" s="271">
        <v>121120</v>
      </c>
      <c r="F5" s="271">
        <v>114880</v>
      </c>
      <c r="G5" s="271">
        <v>96760</v>
      </c>
      <c r="H5" s="271">
        <v>96960</v>
      </c>
      <c r="I5" s="271">
        <v>90240</v>
      </c>
      <c r="J5" s="271">
        <v>107840</v>
      </c>
      <c r="K5" s="271">
        <v>120480</v>
      </c>
      <c r="L5" s="272">
        <v>118560</v>
      </c>
      <c r="M5" s="272">
        <v>137920</v>
      </c>
      <c r="N5" s="271">
        <f t="shared" ref="N5:N15" si="0">SUM(B5:M5)</f>
        <v>1414840</v>
      </c>
    </row>
    <row r="6" spans="1:14" ht="28.5" customHeight="1">
      <c r="A6" s="268" t="s">
        <v>173</v>
      </c>
      <c r="B6" s="269">
        <v>2950</v>
      </c>
      <c r="C6" s="269">
        <v>2925</v>
      </c>
      <c r="D6" s="269">
        <v>2946</v>
      </c>
      <c r="E6" s="269">
        <v>2600</v>
      </c>
      <c r="F6" s="269">
        <v>2471</v>
      </c>
      <c r="G6" s="269">
        <v>1920</v>
      </c>
      <c r="H6" s="269">
        <v>2085</v>
      </c>
      <c r="I6" s="269">
        <v>1950</v>
      </c>
      <c r="J6" s="269">
        <v>2300</v>
      </c>
      <c r="K6" s="269">
        <v>2590</v>
      </c>
      <c r="L6" s="274">
        <v>2550</v>
      </c>
      <c r="M6" s="274">
        <v>2767</v>
      </c>
      <c r="N6" s="269">
        <f t="shared" si="0"/>
        <v>30054</v>
      </c>
    </row>
    <row r="7" spans="1:14" ht="25.5" customHeight="1">
      <c r="A7" s="268" t="s">
        <v>174</v>
      </c>
      <c r="B7" s="269">
        <f>B5-B6</f>
        <v>134170</v>
      </c>
      <c r="C7" s="269">
        <f t="shared" ref="C7:M7" si="1">C5-C6</f>
        <v>133075</v>
      </c>
      <c r="D7" s="269">
        <f t="shared" si="1"/>
        <v>134014</v>
      </c>
      <c r="E7" s="269">
        <f t="shared" si="1"/>
        <v>118520</v>
      </c>
      <c r="F7" s="269">
        <f t="shared" si="1"/>
        <v>112409</v>
      </c>
      <c r="G7" s="269">
        <f t="shared" si="1"/>
        <v>94840</v>
      </c>
      <c r="H7" s="269">
        <f t="shared" si="1"/>
        <v>94875</v>
      </c>
      <c r="I7" s="269">
        <f t="shared" si="1"/>
        <v>88290</v>
      </c>
      <c r="J7" s="269">
        <f t="shared" si="1"/>
        <v>105540</v>
      </c>
      <c r="K7" s="269">
        <f t="shared" si="1"/>
        <v>117890</v>
      </c>
      <c r="L7" s="274">
        <f t="shared" si="1"/>
        <v>116010</v>
      </c>
      <c r="M7" s="274">
        <f t="shared" si="1"/>
        <v>135153</v>
      </c>
      <c r="N7" s="269">
        <f t="shared" si="0"/>
        <v>1384786</v>
      </c>
    </row>
    <row r="8" spans="1:14" ht="27" customHeight="1">
      <c r="A8" s="268" t="s">
        <v>175</v>
      </c>
      <c r="B8" s="269">
        <v>21413</v>
      </c>
      <c r="C8" s="269">
        <v>21239</v>
      </c>
      <c r="D8" s="269">
        <v>21389</v>
      </c>
      <c r="E8" s="269">
        <v>18916</v>
      </c>
      <c r="F8" s="269">
        <v>17940</v>
      </c>
      <c r="G8" s="269">
        <v>15137</v>
      </c>
      <c r="H8" s="269">
        <f>15047+95</f>
        <v>15142</v>
      </c>
      <c r="I8" s="269">
        <f>14003+88</f>
        <v>14091</v>
      </c>
      <c r="J8" s="269">
        <f>16739+105</f>
        <v>16844</v>
      </c>
      <c r="K8" s="269">
        <v>18815</v>
      </c>
      <c r="L8" s="274">
        <v>18515</v>
      </c>
      <c r="M8" s="274">
        <v>21570</v>
      </c>
      <c r="N8" s="269">
        <f>SUM(B8:M8)</f>
        <v>221011</v>
      </c>
    </row>
    <row r="9" spans="1:14" s="273" customFormat="1" ht="24" customHeight="1">
      <c r="A9" s="270" t="s">
        <v>176</v>
      </c>
      <c r="B9" s="271">
        <f>B7-B8</f>
        <v>112757</v>
      </c>
      <c r="C9" s="271">
        <f t="shared" ref="C9:M9" si="2">C7-C8</f>
        <v>111836</v>
      </c>
      <c r="D9" s="271">
        <f t="shared" si="2"/>
        <v>112625</v>
      </c>
      <c r="E9" s="271">
        <f t="shared" si="2"/>
        <v>99604</v>
      </c>
      <c r="F9" s="271">
        <f t="shared" si="2"/>
        <v>94469</v>
      </c>
      <c r="G9" s="271">
        <f t="shared" si="2"/>
        <v>79703</v>
      </c>
      <c r="H9" s="271">
        <f t="shared" si="2"/>
        <v>79733</v>
      </c>
      <c r="I9" s="271">
        <f t="shared" si="2"/>
        <v>74199</v>
      </c>
      <c r="J9" s="271">
        <f t="shared" si="2"/>
        <v>88696</v>
      </c>
      <c r="K9" s="271">
        <f t="shared" si="2"/>
        <v>99075</v>
      </c>
      <c r="L9" s="272">
        <f t="shared" si="2"/>
        <v>97495</v>
      </c>
      <c r="M9" s="272">
        <f t="shared" si="2"/>
        <v>113583</v>
      </c>
      <c r="N9" s="271">
        <f t="shared" si="0"/>
        <v>1163775</v>
      </c>
    </row>
    <row r="10" spans="1:14" ht="29.25" customHeight="1">
      <c r="A10" s="275" t="s">
        <v>177</v>
      </c>
      <c r="B10" s="276">
        <v>9207</v>
      </c>
      <c r="C10" s="276">
        <v>7188</v>
      </c>
      <c r="D10" s="276">
        <v>6792</v>
      </c>
      <c r="E10" s="276">
        <v>6301</v>
      </c>
      <c r="F10" s="276">
        <v>5785</v>
      </c>
      <c r="G10" s="276">
        <v>4337</v>
      </c>
      <c r="H10" s="276">
        <v>4702</v>
      </c>
      <c r="I10" s="277">
        <v>4799</v>
      </c>
      <c r="J10" s="277">
        <v>8548</v>
      </c>
      <c r="K10" s="277">
        <v>5800</v>
      </c>
      <c r="L10" s="276">
        <v>7097</v>
      </c>
      <c r="M10" s="276">
        <v>7530</v>
      </c>
      <c r="N10" s="278">
        <f t="shared" si="0"/>
        <v>78086</v>
      </c>
    </row>
    <row r="11" spans="1:14" ht="24" customHeight="1">
      <c r="A11" s="279" t="s">
        <v>178</v>
      </c>
      <c r="B11" s="280">
        <v>37268</v>
      </c>
      <c r="C11" s="280">
        <v>37235</v>
      </c>
      <c r="D11" s="280">
        <v>34911</v>
      </c>
      <c r="E11" s="280">
        <v>34767</v>
      </c>
      <c r="F11" s="280">
        <v>36499</v>
      </c>
      <c r="G11" s="280">
        <v>34301</v>
      </c>
      <c r="H11" s="280">
        <v>30505</v>
      </c>
      <c r="I11" s="281">
        <v>46050</v>
      </c>
      <c r="J11" s="281">
        <v>44512</v>
      </c>
      <c r="K11" s="281">
        <v>32590</v>
      </c>
      <c r="L11" s="280">
        <v>30726</v>
      </c>
      <c r="M11" s="280">
        <v>42471</v>
      </c>
      <c r="N11" s="282">
        <f t="shared" si="0"/>
        <v>441835</v>
      </c>
    </row>
    <row r="12" spans="1:14" ht="25.5" customHeight="1">
      <c r="A12" s="279" t="s">
        <v>179</v>
      </c>
      <c r="B12" s="280">
        <v>0</v>
      </c>
      <c r="C12" s="280">
        <v>0</v>
      </c>
      <c r="D12" s="280">
        <v>0</v>
      </c>
      <c r="E12" s="280">
        <v>0</v>
      </c>
      <c r="F12" s="280">
        <v>3383</v>
      </c>
      <c r="G12" s="280">
        <v>1409</v>
      </c>
      <c r="H12" s="280">
        <v>25070</v>
      </c>
      <c r="I12" s="281">
        <v>11669</v>
      </c>
      <c r="J12" s="281">
        <v>1050</v>
      </c>
      <c r="K12" s="281">
        <v>80</v>
      </c>
      <c r="L12" s="280">
        <v>98</v>
      </c>
      <c r="M12" s="280">
        <v>125</v>
      </c>
      <c r="N12" s="282">
        <f t="shared" si="0"/>
        <v>42884</v>
      </c>
    </row>
    <row r="13" spans="1:14" ht="27.75" customHeight="1">
      <c r="A13" s="279" t="s">
        <v>180</v>
      </c>
      <c r="B13" s="280">
        <v>1908</v>
      </c>
      <c r="C13" s="280">
        <v>2062</v>
      </c>
      <c r="D13" s="280">
        <v>1771</v>
      </c>
      <c r="E13" s="280">
        <v>1821</v>
      </c>
      <c r="F13" s="280">
        <v>1578</v>
      </c>
      <c r="G13" s="280">
        <v>1492</v>
      </c>
      <c r="H13" s="280">
        <v>747</v>
      </c>
      <c r="I13" s="281">
        <v>1909</v>
      </c>
      <c r="J13" s="281">
        <v>1148</v>
      </c>
      <c r="K13" s="281">
        <v>2140</v>
      </c>
      <c r="L13" s="280">
        <v>1224</v>
      </c>
      <c r="M13" s="280">
        <v>1149</v>
      </c>
      <c r="N13" s="282">
        <f t="shared" si="0"/>
        <v>18949</v>
      </c>
    </row>
    <row r="14" spans="1:14" s="283" customFormat="1" ht="27" customHeight="1">
      <c r="A14" s="279" t="s">
        <v>181</v>
      </c>
      <c r="B14" s="281">
        <v>62401</v>
      </c>
      <c r="C14" s="281">
        <v>63344</v>
      </c>
      <c r="D14" s="281">
        <v>67184</v>
      </c>
      <c r="E14" s="281">
        <v>54723</v>
      </c>
      <c r="F14" s="281">
        <v>45043</v>
      </c>
      <c r="G14" s="281">
        <v>36088</v>
      </c>
      <c r="H14" s="281">
        <v>16788</v>
      </c>
      <c r="I14" s="281">
        <v>8021</v>
      </c>
      <c r="J14" s="281">
        <v>31371</v>
      </c>
      <c r="K14" s="281">
        <v>56621</v>
      </c>
      <c r="L14" s="280">
        <v>56383</v>
      </c>
      <c r="M14" s="280">
        <v>60105</v>
      </c>
      <c r="N14" s="281">
        <f t="shared" si="0"/>
        <v>558072</v>
      </c>
    </row>
    <row r="15" spans="1:14" ht="23.25" customHeight="1">
      <c r="A15" s="284" t="s">
        <v>182</v>
      </c>
      <c r="B15" s="285">
        <v>1973</v>
      </c>
      <c r="C15" s="285">
        <v>2007</v>
      </c>
      <c r="D15" s="285">
        <v>1967</v>
      </c>
      <c r="E15" s="285">
        <v>1992</v>
      </c>
      <c r="F15" s="285">
        <v>2181</v>
      </c>
      <c r="G15" s="285">
        <v>2076</v>
      </c>
      <c r="H15" s="285">
        <v>1921</v>
      </c>
      <c r="I15" s="285">
        <v>1751</v>
      </c>
      <c r="J15" s="285">
        <v>2067</v>
      </c>
      <c r="K15" s="285">
        <v>1844</v>
      </c>
      <c r="L15" s="285">
        <v>1967</v>
      </c>
      <c r="M15" s="285">
        <v>2203</v>
      </c>
      <c r="N15" s="286">
        <f t="shared" si="0"/>
        <v>23949</v>
      </c>
    </row>
    <row r="16" spans="1:14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9"/>
    </row>
    <row r="17" spans="1:14">
      <c r="A17" s="287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9"/>
    </row>
    <row r="18" spans="1:14">
      <c r="A18" s="287"/>
      <c r="H18" s="288"/>
      <c r="L18"/>
      <c r="M18"/>
      <c r="N18" s="288"/>
    </row>
    <row r="19" spans="1:14">
      <c r="A19" s="287"/>
      <c r="H19" s="288"/>
      <c r="N19" s="288"/>
    </row>
  </sheetData>
  <mergeCells count="2"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M67"/>
  <sheetViews>
    <sheetView tabSelected="1" view="pageBreakPreview" zoomScaleSheetLayoutView="100" workbookViewId="0">
      <pane xSplit="2" ySplit="6" topLeftCell="C7" activePane="bottomRight" state="frozen"/>
      <selection activeCell="P1" sqref="P1"/>
      <selection pane="topRight" activeCell="P1" sqref="P1"/>
      <selection pane="bottomLeft" activeCell="P1" sqref="P1"/>
      <selection pane="bottomRight" activeCell="F38" sqref="F38"/>
    </sheetView>
  </sheetViews>
  <sheetFormatPr defaultColWidth="9.109375" defaultRowHeight="13.2"/>
  <cols>
    <col min="1" max="1" width="5.44140625" style="3" customWidth="1"/>
    <col min="2" max="2" width="45.33203125" style="3" customWidth="1"/>
    <col min="3" max="3" width="14.5546875" style="3" customWidth="1"/>
    <col min="4" max="4" width="0.109375" style="3" customWidth="1"/>
    <col min="5" max="5" width="15.109375" style="3" hidden="1" customWidth="1"/>
    <col min="6" max="6" width="13.5546875" style="3" customWidth="1"/>
    <col min="7" max="8" width="13.88671875" style="3" customWidth="1"/>
    <col min="9" max="9" width="9.44140625" style="3" hidden="1" customWidth="1"/>
    <col min="10" max="10" width="11.88671875" style="3" customWidth="1"/>
    <col min="11" max="16384" width="9.109375" style="3"/>
  </cols>
  <sheetData>
    <row r="1" spans="1:13">
      <c r="A1" s="1"/>
      <c r="B1" s="1"/>
      <c r="C1" s="1"/>
      <c r="D1" s="1"/>
      <c r="E1" s="2"/>
      <c r="F1" s="1"/>
      <c r="G1" s="1"/>
      <c r="H1" s="1" t="s">
        <v>0</v>
      </c>
      <c r="I1" s="1"/>
      <c r="J1" s="1"/>
      <c r="K1" s="1"/>
      <c r="L1" s="1"/>
      <c r="M1" s="1"/>
    </row>
    <row r="2" spans="1:13" ht="21.75" customHeight="1">
      <c r="A2" s="1"/>
      <c r="B2" s="4" t="s">
        <v>1</v>
      </c>
      <c r="C2" s="5" t="s">
        <v>183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1.75" customHeight="1">
      <c r="A3" s="1"/>
      <c r="B3" s="4"/>
      <c r="C3" s="5" t="s">
        <v>184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7.25" customHeight="1" thickBot="1">
      <c r="A4" s="1"/>
      <c r="B4" s="1" t="s">
        <v>2</v>
      </c>
      <c r="C4" s="263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62.25" customHeight="1">
      <c r="A5" s="6" t="s">
        <v>3</v>
      </c>
      <c r="B5" s="7" t="s">
        <v>4</v>
      </c>
      <c r="C5" s="8" t="s">
        <v>5</v>
      </c>
      <c r="D5" s="9" t="s">
        <v>6</v>
      </c>
      <c r="E5" s="10" t="s">
        <v>7</v>
      </c>
      <c r="F5" s="11" t="s">
        <v>8</v>
      </c>
      <c r="G5" s="12" t="s">
        <v>9</v>
      </c>
      <c r="H5" s="12" t="s">
        <v>10</v>
      </c>
      <c r="I5" s="12" t="s">
        <v>11</v>
      </c>
    </row>
    <row r="6" spans="1:13">
      <c r="A6" s="13">
        <v>1</v>
      </c>
      <c r="B6" s="13">
        <v>2</v>
      </c>
      <c r="C6" s="14">
        <v>10</v>
      </c>
      <c r="D6" s="15">
        <f>C6+1</f>
        <v>11</v>
      </c>
      <c r="E6" s="16">
        <f t="shared" ref="E6" si="0">D6+1</f>
        <v>12</v>
      </c>
      <c r="F6" s="17">
        <v>10</v>
      </c>
      <c r="G6" s="18">
        <f t="shared" ref="G6" si="1">F6+1</f>
        <v>11</v>
      </c>
      <c r="H6" s="18">
        <f t="shared" ref="H6" si="2">G6+1</f>
        <v>12</v>
      </c>
      <c r="I6" s="18"/>
    </row>
    <row r="7" spans="1:13" ht="30" customHeight="1">
      <c r="A7" s="19">
        <v>1</v>
      </c>
      <c r="B7" s="20" t="s">
        <v>12</v>
      </c>
      <c r="C7" s="21">
        <v>0</v>
      </c>
      <c r="D7" s="22">
        <v>0</v>
      </c>
      <c r="E7" s="23">
        <v>0</v>
      </c>
      <c r="F7" s="24">
        <v>0</v>
      </c>
      <c r="G7" s="25">
        <v>0</v>
      </c>
      <c r="H7" s="25">
        <f>F7-G7</f>
        <v>0</v>
      </c>
      <c r="I7" s="25" t="e">
        <f>#REF!-#REF!</f>
        <v>#REF!</v>
      </c>
    </row>
    <row r="8" spans="1:13" ht="26.4">
      <c r="A8" s="19">
        <v>2</v>
      </c>
      <c r="B8" s="20" t="s">
        <v>13</v>
      </c>
      <c r="C8" s="26">
        <v>3007.76</v>
      </c>
      <c r="D8" s="27">
        <v>960</v>
      </c>
      <c r="E8" s="28">
        <v>2047.7600000000002</v>
      </c>
      <c r="F8" s="29">
        <f>914.62495+33.37536+20+2367.41959+90.83291</f>
        <v>3426.25281</v>
      </c>
      <c r="G8" s="30">
        <f>68.884+267</f>
        <v>335.88400000000001</v>
      </c>
      <c r="H8" s="30">
        <f>F8-G8</f>
        <v>3090.3688099999999</v>
      </c>
      <c r="I8" s="30" t="e">
        <f>#REF!-#REF!</f>
        <v>#REF!</v>
      </c>
    </row>
    <row r="9" spans="1:13" ht="18" customHeight="1">
      <c r="A9" s="19"/>
      <c r="B9" s="20" t="s">
        <v>14</v>
      </c>
      <c r="C9" s="31">
        <v>2850</v>
      </c>
      <c r="D9" s="32">
        <v>267</v>
      </c>
      <c r="E9" s="33">
        <v>2583</v>
      </c>
      <c r="F9" s="24">
        <f>914.62495+2367.41959</f>
        <v>3282.0445399999999</v>
      </c>
      <c r="G9" s="25">
        <f>0.601+267</f>
        <v>267.601</v>
      </c>
      <c r="H9" s="25">
        <f>F9-G9</f>
        <v>3014.4435399999998</v>
      </c>
      <c r="I9" s="25" t="e">
        <f>#REF!-#REF!</f>
        <v>#REF!</v>
      </c>
    </row>
    <row r="10" spans="1:13" ht="42" customHeight="1">
      <c r="A10" s="19">
        <v>3</v>
      </c>
      <c r="B10" s="20" t="s">
        <v>15</v>
      </c>
      <c r="C10" s="26">
        <v>287.604736</v>
      </c>
      <c r="D10" s="32">
        <v>0</v>
      </c>
      <c r="E10" s="33">
        <v>287.604736</v>
      </c>
      <c r="F10" s="29">
        <f>335.2641+4.92815</f>
        <v>340.19225</v>
      </c>
      <c r="G10" s="25">
        <f>F10/2</f>
        <v>170.096125</v>
      </c>
      <c r="H10" s="25">
        <f>F10-G10</f>
        <v>170.096125</v>
      </c>
      <c r="I10" s="25" t="e">
        <f>#REF!-#REF!</f>
        <v>#REF!</v>
      </c>
    </row>
    <row r="11" spans="1:13">
      <c r="A11" s="19"/>
      <c r="B11" s="20" t="s">
        <v>14</v>
      </c>
      <c r="C11" s="31">
        <v>0</v>
      </c>
      <c r="D11" s="32">
        <v>0</v>
      </c>
      <c r="E11" s="33">
        <v>0</v>
      </c>
      <c r="F11" s="24"/>
      <c r="G11" s="25"/>
      <c r="H11" s="25">
        <f>F11-G11</f>
        <v>0</v>
      </c>
      <c r="I11" s="25" t="e">
        <f>#REF!-#REF!</f>
        <v>#REF!</v>
      </c>
    </row>
    <row r="12" spans="1:13">
      <c r="A12" s="19">
        <v>4</v>
      </c>
      <c r="B12" s="20" t="s">
        <v>16</v>
      </c>
      <c r="C12" s="26">
        <v>16730.164218142643</v>
      </c>
      <c r="D12" s="32">
        <v>7878.9051049927839</v>
      </c>
      <c r="E12" s="33">
        <v>8851.2591131498593</v>
      </c>
      <c r="F12" s="29">
        <v>14955.746999999999</v>
      </c>
      <c r="G12" s="30">
        <v>7686.5901899999999</v>
      </c>
      <c r="H12" s="30">
        <f>F12-G12</f>
        <v>7269.1568099999995</v>
      </c>
      <c r="I12" s="30" t="e">
        <f>#REF!-#REF!</f>
        <v>#REF!</v>
      </c>
      <c r="J12" s="34"/>
    </row>
    <row r="13" spans="1:13" ht="15" customHeight="1">
      <c r="A13" s="19"/>
      <c r="B13" s="20" t="s">
        <v>17</v>
      </c>
      <c r="C13" s="31">
        <v>469.6883329032259</v>
      </c>
      <c r="D13" s="32">
        <v>219.20098684805862</v>
      </c>
      <c r="E13" s="33">
        <v>250.48734605516728</v>
      </c>
      <c r="F13" s="293"/>
      <c r="G13" s="294"/>
      <c r="H13" s="25">
        <f>F13-G13</f>
        <v>0</v>
      </c>
      <c r="I13" s="25" t="e">
        <f>#REF!-#REF!</f>
        <v>#REF!</v>
      </c>
    </row>
    <row r="14" spans="1:13">
      <c r="A14" s="19">
        <v>5</v>
      </c>
      <c r="B14" s="20" t="s">
        <v>18</v>
      </c>
      <c r="C14" s="31">
        <v>0</v>
      </c>
      <c r="D14" s="32">
        <v>0</v>
      </c>
      <c r="E14" s="33">
        <v>0</v>
      </c>
      <c r="F14" s="29">
        <f>F15+F16</f>
        <v>35.720999999999997</v>
      </c>
      <c r="G14" s="30">
        <f>G15+G16</f>
        <v>3.25</v>
      </c>
      <c r="H14" s="30">
        <f>F14-G14</f>
        <v>32.470999999999997</v>
      </c>
      <c r="I14" s="30" t="e">
        <f>#REF!-#REF!</f>
        <v>#REF!</v>
      </c>
    </row>
    <row r="15" spans="1:13" ht="26.4" hidden="1">
      <c r="A15" s="35" t="s">
        <v>19</v>
      </c>
      <c r="B15" s="20" t="s">
        <v>20</v>
      </c>
      <c r="C15" s="31">
        <v>0</v>
      </c>
      <c r="D15" s="32">
        <v>0</v>
      </c>
      <c r="E15" s="33">
        <v>0</v>
      </c>
      <c r="F15" s="36">
        <v>0</v>
      </c>
      <c r="G15" s="37">
        <v>0</v>
      </c>
      <c r="H15" s="37">
        <f>F15-G15</f>
        <v>0</v>
      </c>
      <c r="I15" s="37" t="e">
        <f>#REF!-#REF!</f>
        <v>#REF!</v>
      </c>
    </row>
    <row r="16" spans="1:13" ht="18" customHeight="1">
      <c r="A16" s="19" t="s">
        <v>21</v>
      </c>
      <c r="B16" s="20" t="s">
        <v>22</v>
      </c>
      <c r="C16" s="31">
        <v>0</v>
      </c>
      <c r="D16" s="32">
        <v>0</v>
      </c>
      <c r="E16" s="33">
        <v>0</v>
      </c>
      <c r="F16" s="24">
        <v>35.720999999999997</v>
      </c>
      <c r="G16" s="25">
        <v>3.25</v>
      </c>
      <c r="H16" s="25">
        <f>F16-G16</f>
        <v>32.470999999999997</v>
      </c>
      <c r="I16" s="25" t="e">
        <f>#REF!-#REF!</f>
        <v>#REF!</v>
      </c>
    </row>
    <row r="17" spans="1:10" ht="24" customHeight="1">
      <c r="A17" s="19" t="s">
        <v>23</v>
      </c>
      <c r="B17" s="20" t="s">
        <v>24</v>
      </c>
      <c r="C17" s="26">
        <v>10722.291230259199</v>
      </c>
      <c r="D17" s="32">
        <v>5361.1456151295997</v>
      </c>
      <c r="E17" s="33">
        <v>5361.1456151295997</v>
      </c>
      <c r="F17" s="29">
        <f>F18+F20</f>
        <v>10840.674999999999</v>
      </c>
      <c r="G17" s="25">
        <f t="shared" ref="G17:H17" si="3">G18+G20</f>
        <v>6046.2490000000007</v>
      </c>
      <c r="H17" s="25">
        <f t="shared" si="3"/>
        <v>4794.4259999999995</v>
      </c>
      <c r="I17" s="25" t="e">
        <f>#REF!-#REF!</f>
        <v>#REF!</v>
      </c>
    </row>
    <row r="18" spans="1:10" ht="17.25" customHeight="1">
      <c r="A18" s="38"/>
      <c r="B18" s="39" t="s">
        <v>25</v>
      </c>
      <c r="C18" s="40">
        <v>10368.067230259199</v>
      </c>
      <c r="D18" s="41">
        <v>5184.0336151295996</v>
      </c>
      <c r="E18" s="42">
        <v>5184.0336151295996</v>
      </c>
      <c r="F18" s="43">
        <v>10824.115</v>
      </c>
      <c r="G18" s="44">
        <v>6029.6890000000003</v>
      </c>
      <c r="H18" s="44">
        <f>F18-G18</f>
        <v>4794.4259999999995</v>
      </c>
      <c r="I18" s="44" t="e">
        <f>#REF!-#REF!</f>
        <v>#REF!</v>
      </c>
      <c r="J18" s="34"/>
    </row>
    <row r="19" spans="1:10" ht="17.25" customHeight="1">
      <c r="A19" s="45"/>
      <c r="B19" s="46" t="s">
        <v>26</v>
      </c>
      <c r="C19" s="47">
        <v>0</v>
      </c>
      <c r="D19" s="48">
        <v>0</v>
      </c>
      <c r="E19" s="49">
        <v>0</v>
      </c>
      <c r="F19" s="296"/>
      <c r="G19" s="297"/>
      <c r="H19" s="50">
        <f>F19-G19</f>
        <v>0</v>
      </c>
      <c r="I19" s="50" t="e">
        <f>#REF!-#REF!</f>
        <v>#REF!</v>
      </c>
      <c r="J19" s="34"/>
    </row>
    <row r="20" spans="1:10" ht="17.25" customHeight="1">
      <c r="A20" s="45"/>
      <c r="B20" s="51" t="s">
        <v>27</v>
      </c>
      <c r="C20" s="52">
        <v>354.22400000000005</v>
      </c>
      <c r="D20" s="48">
        <v>177.11200000000002</v>
      </c>
      <c r="E20" s="49">
        <v>177.11200000000002</v>
      </c>
      <c r="F20" s="53">
        <v>16.559999999999999</v>
      </c>
      <c r="G20" s="50">
        <v>16.559999999999999</v>
      </c>
      <c r="H20" s="50">
        <f>F20-G20</f>
        <v>0</v>
      </c>
      <c r="I20" s="50" t="e">
        <f>#REF!-#REF!</f>
        <v>#REF!</v>
      </c>
      <c r="J20" s="34"/>
    </row>
    <row r="21" spans="1:10" ht="17.25" customHeight="1">
      <c r="A21" s="54"/>
      <c r="B21" s="55" t="s">
        <v>28</v>
      </c>
      <c r="C21" s="56">
        <v>0</v>
      </c>
      <c r="D21" s="57">
        <v>0</v>
      </c>
      <c r="E21" s="58">
        <v>0</v>
      </c>
      <c r="F21" s="59">
        <v>0</v>
      </c>
      <c r="G21" s="60">
        <v>0</v>
      </c>
      <c r="H21" s="60">
        <f>F21-G21</f>
        <v>0</v>
      </c>
      <c r="I21" s="60" t="e">
        <f>#REF!-#REF!</f>
        <v>#REF!</v>
      </c>
    </row>
    <row r="22" spans="1:10" ht="20.25" customHeight="1">
      <c r="A22" s="19" t="s">
        <v>29</v>
      </c>
      <c r="B22" s="20" t="s">
        <v>30</v>
      </c>
      <c r="C22" s="61">
        <v>3110.4201690777595</v>
      </c>
      <c r="D22" s="62">
        <v>1555.2100845388798</v>
      </c>
      <c r="E22" s="63">
        <v>1555.2100845388798</v>
      </c>
      <c r="F22" s="64">
        <v>2993.8809999999999</v>
      </c>
      <c r="G22" s="65">
        <v>1539</v>
      </c>
      <c r="H22" s="65">
        <f>F22-G22</f>
        <v>1454.8809999999999</v>
      </c>
      <c r="I22" s="65" t="e">
        <f>#REF!-#REF!</f>
        <v>#REF!</v>
      </c>
      <c r="J22" s="34"/>
    </row>
    <row r="23" spans="1:10" ht="19.5" customHeight="1">
      <c r="A23" s="19"/>
      <c r="B23" s="20" t="s">
        <v>14</v>
      </c>
      <c r="C23" s="66">
        <v>0</v>
      </c>
      <c r="D23" s="62">
        <v>0</v>
      </c>
      <c r="E23" s="63">
        <v>0</v>
      </c>
      <c r="F23" s="67"/>
      <c r="G23" s="65"/>
      <c r="H23" s="65">
        <f>F23-G23</f>
        <v>0</v>
      </c>
      <c r="I23" s="65" t="e">
        <f>#REF!-#REF!</f>
        <v>#REF!</v>
      </c>
    </row>
    <row r="24" spans="1:10" ht="16.5" customHeight="1">
      <c r="A24" s="19" t="s">
        <v>31</v>
      </c>
      <c r="B24" s="20" t="s">
        <v>32</v>
      </c>
      <c r="C24" s="61">
        <v>319.22000000000003</v>
      </c>
      <c r="D24" s="62">
        <v>159.61000000000001</v>
      </c>
      <c r="E24" s="69">
        <v>159.61000000000001</v>
      </c>
      <c r="F24" s="67">
        <f>367.286+15.945</f>
        <v>383.23099999999999</v>
      </c>
      <c r="G24" s="65">
        <v>185.006</v>
      </c>
      <c r="H24" s="65">
        <f>F24-G24</f>
        <v>198.22499999999999</v>
      </c>
      <c r="I24" s="65" t="e">
        <f>#REF!-#REF!</f>
        <v>#REF!</v>
      </c>
    </row>
    <row r="25" spans="1:10" ht="17.25" customHeight="1">
      <c r="A25" s="19" t="s">
        <v>33</v>
      </c>
      <c r="B25" s="20" t="s">
        <v>34</v>
      </c>
      <c r="C25" s="61">
        <v>1898.3440000000001</v>
      </c>
      <c r="D25" s="62">
        <v>761.1</v>
      </c>
      <c r="E25" s="69">
        <v>1137.2440000000001</v>
      </c>
      <c r="F25" s="64">
        <f>F38-SUM(F7:F8,F10:F12,F14,F17,F22,F24)</f>
        <v>1373.7741399999941</v>
      </c>
      <c r="G25" s="68">
        <f>G38-SUM(G7:G8,G10:G12,G14,G17,G22,G24)</f>
        <v>515.52168500000153</v>
      </c>
      <c r="H25" s="68">
        <f>H38-SUM(H7:H8,H10:H12,H14,H17,H22,H24)</f>
        <v>858.25245499999801</v>
      </c>
      <c r="I25" s="68" t="e">
        <f>#REF!-#REF!</f>
        <v>#REF!</v>
      </c>
    </row>
    <row r="26" spans="1:10" ht="18.75" customHeight="1">
      <c r="A26" s="19" t="s">
        <v>35</v>
      </c>
      <c r="B26" s="20" t="s">
        <v>36</v>
      </c>
      <c r="C26" s="66">
        <v>0</v>
      </c>
      <c r="D26" s="62">
        <v>0</v>
      </c>
      <c r="E26" s="69">
        <v>0</v>
      </c>
      <c r="F26" s="67"/>
      <c r="G26" s="65"/>
      <c r="H26" s="65">
        <f>F26-G26</f>
        <v>0</v>
      </c>
      <c r="I26" s="65" t="e">
        <f>#REF!-#REF!</f>
        <v>#REF!</v>
      </c>
    </row>
    <row r="27" spans="1:10" ht="16.5" customHeight="1">
      <c r="A27" s="19" t="s">
        <v>37</v>
      </c>
      <c r="B27" s="20" t="s">
        <v>38</v>
      </c>
      <c r="C27" s="66">
        <v>396.14400000000001</v>
      </c>
      <c r="D27" s="62">
        <v>0</v>
      </c>
      <c r="E27" s="69">
        <v>396.14400000000001</v>
      </c>
      <c r="F27" s="67">
        <v>48.811</v>
      </c>
      <c r="G27" s="65">
        <v>48.811</v>
      </c>
      <c r="H27" s="65">
        <f>F27-G27</f>
        <v>0</v>
      </c>
      <c r="I27" s="65" t="e">
        <f>#REF!-#REF!</f>
        <v>#REF!</v>
      </c>
    </row>
    <row r="28" spans="1:10" ht="23.25" customHeight="1">
      <c r="A28" s="19" t="s">
        <v>39</v>
      </c>
      <c r="B28" s="20" t="s">
        <v>40</v>
      </c>
      <c r="C28" s="66">
        <v>4.1920000000000002</v>
      </c>
      <c r="D28" s="62">
        <v>2.0960000000000001</v>
      </c>
      <c r="E28" s="69">
        <v>2.0960000000000001</v>
      </c>
      <c r="F28" s="67">
        <v>29.329000000000001</v>
      </c>
      <c r="G28" s="65">
        <v>15.502000000000001</v>
      </c>
      <c r="H28" s="65">
        <f>F28-G28</f>
        <v>13.827</v>
      </c>
      <c r="I28" s="65" t="e">
        <f>#REF!-#REF!</f>
        <v>#REF!</v>
      </c>
    </row>
    <row r="29" spans="1:10" ht="25.5" customHeight="1">
      <c r="A29" s="35" t="s">
        <v>41</v>
      </c>
      <c r="B29" s="70" t="s">
        <v>42</v>
      </c>
      <c r="C29" s="66">
        <v>0</v>
      </c>
      <c r="D29" s="62">
        <v>0</v>
      </c>
      <c r="E29" s="69">
        <v>0</v>
      </c>
      <c r="F29" s="67">
        <v>0</v>
      </c>
      <c r="G29" s="71">
        <v>0</v>
      </c>
      <c r="H29" s="71">
        <f>F29-G29</f>
        <v>0</v>
      </c>
      <c r="I29" s="71" t="e">
        <f>#REF!-#REF!</f>
        <v>#REF!</v>
      </c>
    </row>
    <row r="30" spans="1:10" ht="24" customHeight="1">
      <c r="A30" s="19" t="s">
        <v>43</v>
      </c>
      <c r="B30" s="72" t="s">
        <v>44</v>
      </c>
      <c r="C30" s="66">
        <v>0</v>
      </c>
      <c r="D30" s="62">
        <v>0</v>
      </c>
      <c r="E30" s="63">
        <v>0</v>
      </c>
      <c r="F30" s="67"/>
      <c r="G30" s="65"/>
      <c r="H30" s="65">
        <f>F30-G30</f>
        <v>0</v>
      </c>
      <c r="I30" s="65" t="e">
        <f>#REF!-#REF!</f>
        <v>#REF!</v>
      </c>
    </row>
    <row r="31" spans="1:10" ht="15.75" customHeight="1">
      <c r="A31" s="19" t="s">
        <v>45</v>
      </c>
      <c r="B31" s="20" t="s">
        <v>46</v>
      </c>
      <c r="C31" s="66">
        <v>0</v>
      </c>
      <c r="D31" s="62">
        <v>0</v>
      </c>
      <c r="E31" s="63">
        <v>0</v>
      </c>
      <c r="F31" s="67"/>
      <c r="G31" s="65"/>
      <c r="H31" s="65">
        <f>F31-G31</f>
        <v>0</v>
      </c>
      <c r="I31" s="65" t="e">
        <f>#REF!-#REF!</f>
        <v>#REF!</v>
      </c>
    </row>
    <row r="32" spans="1:10" ht="25.5" customHeight="1">
      <c r="A32" s="35" t="s">
        <v>47</v>
      </c>
      <c r="B32" s="20" t="s">
        <v>48</v>
      </c>
      <c r="C32" s="66">
        <v>35</v>
      </c>
      <c r="D32" s="62">
        <v>17.5</v>
      </c>
      <c r="E32" s="63">
        <v>17.5</v>
      </c>
      <c r="F32" s="67">
        <v>0.59099999999999997</v>
      </c>
      <c r="G32" s="65">
        <v>0</v>
      </c>
      <c r="H32" s="65">
        <f>F32-G32</f>
        <v>0.59099999999999997</v>
      </c>
      <c r="I32" s="65" t="e">
        <f>#REF!-#REF!</f>
        <v>#REF!</v>
      </c>
    </row>
    <row r="33" spans="1:13" ht="13.8">
      <c r="A33" s="19" t="s">
        <v>49</v>
      </c>
      <c r="B33" s="20" t="s">
        <v>50</v>
      </c>
      <c r="C33" s="66">
        <v>0</v>
      </c>
      <c r="D33" s="62">
        <v>0</v>
      </c>
      <c r="E33" s="63">
        <v>0</v>
      </c>
      <c r="F33" s="67"/>
      <c r="G33" s="65"/>
      <c r="H33" s="65">
        <f>F33-G33</f>
        <v>0</v>
      </c>
      <c r="I33" s="65" t="e">
        <f>#REF!-#REF!</f>
        <v>#REF!</v>
      </c>
    </row>
    <row r="34" spans="1:13" ht="13.8">
      <c r="A34" s="19" t="s">
        <v>51</v>
      </c>
      <c r="B34" s="20" t="s">
        <v>52</v>
      </c>
      <c r="C34" s="66">
        <v>0</v>
      </c>
      <c r="D34" s="62">
        <v>0</v>
      </c>
      <c r="E34" s="63">
        <v>0</v>
      </c>
      <c r="F34" s="67"/>
      <c r="G34" s="65"/>
      <c r="H34" s="65">
        <f>F34-G34</f>
        <v>0</v>
      </c>
      <c r="I34" s="65" t="e">
        <f>#REF!-#REF!</f>
        <v>#REF!</v>
      </c>
    </row>
    <row r="35" spans="1:13" ht="17.25" customHeight="1">
      <c r="A35" s="19" t="s">
        <v>53</v>
      </c>
      <c r="B35" s="20" t="s">
        <v>54</v>
      </c>
      <c r="C35" s="66">
        <v>1463.008</v>
      </c>
      <c r="D35" s="62">
        <v>741.50400000000002</v>
      </c>
      <c r="E35" s="63">
        <v>721.50400000000002</v>
      </c>
      <c r="F35" s="67">
        <f>F25-F27-F28-F32</f>
        <v>1295.0431399999943</v>
      </c>
      <c r="G35" s="65">
        <f>G25-G27-G28-G32</f>
        <v>451.20868500000154</v>
      </c>
      <c r="H35" s="65">
        <f>F35-G35</f>
        <v>843.83445499999277</v>
      </c>
      <c r="I35" s="65" t="e">
        <f>#REF!-#REF!</f>
        <v>#REF!</v>
      </c>
    </row>
    <row r="36" spans="1:13" ht="13.8">
      <c r="A36" s="19"/>
      <c r="B36" s="20" t="s">
        <v>55</v>
      </c>
      <c r="C36" s="66">
        <v>0</v>
      </c>
      <c r="D36" s="62">
        <v>0</v>
      </c>
      <c r="E36" s="63">
        <v>0</v>
      </c>
      <c r="F36" s="67"/>
      <c r="G36" s="65"/>
      <c r="H36" s="65">
        <f>F36-G36</f>
        <v>0</v>
      </c>
      <c r="I36" s="65" t="e">
        <f>#REF!-#REF!</f>
        <v>#REF!</v>
      </c>
    </row>
    <row r="37" spans="1:13" ht="21.75" customHeight="1" thickBot="1">
      <c r="A37" s="73" t="s">
        <v>56</v>
      </c>
      <c r="B37" s="74" t="s">
        <v>57</v>
      </c>
      <c r="C37" s="75">
        <v>0</v>
      </c>
      <c r="D37" s="76">
        <v>0</v>
      </c>
      <c r="E37" s="77">
        <v>0</v>
      </c>
      <c r="F37" s="78">
        <v>4.1210000000000004</v>
      </c>
      <c r="G37" s="79">
        <v>0.30299999999999999</v>
      </c>
      <c r="H37" s="79">
        <f>F37-G37</f>
        <v>3.8180000000000005</v>
      </c>
      <c r="I37" s="79" t="e">
        <f>#REF!-#REF!</f>
        <v>#REF!</v>
      </c>
    </row>
    <row r="38" spans="1:13" s="87" customFormat="1" ht="24.75" customHeight="1" thickBot="1">
      <c r="A38" s="80" t="s">
        <v>58</v>
      </c>
      <c r="B38" s="81" t="s">
        <v>59</v>
      </c>
      <c r="C38" s="82">
        <v>36075.804353479602</v>
      </c>
      <c r="D38" s="83">
        <v>16675.970804661265</v>
      </c>
      <c r="E38" s="84">
        <v>19399.83354881834</v>
      </c>
      <c r="F38" s="85">
        <f>34349.4742+86.775*0</f>
        <v>34349.474199999997</v>
      </c>
      <c r="G38" s="86">
        <f>17842.597-1361</f>
        <v>16481.597000000002</v>
      </c>
      <c r="H38" s="86">
        <f>F38-G38</f>
        <v>17867.877199999995</v>
      </c>
      <c r="I38" s="86" t="e">
        <f>#REF!-#REF!</f>
        <v>#REF!</v>
      </c>
      <c r="K38" s="88"/>
      <c r="L38" s="88"/>
      <c r="M38" s="88"/>
    </row>
    <row r="39" spans="1:13" ht="15" customHeight="1" thickBot="1">
      <c r="A39" s="89"/>
      <c r="B39" s="90" t="s">
        <v>14</v>
      </c>
      <c r="C39" s="91">
        <v>3319.6883329032257</v>
      </c>
      <c r="D39" s="92">
        <v>486.20098684805862</v>
      </c>
      <c r="E39" s="93">
        <v>2833.4873460551671</v>
      </c>
      <c r="F39" s="94">
        <f>F9+F11+F19+F23</f>
        <v>3282.0445399999999</v>
      </c>
      <c r="G39" s="94">
        <f>G9+G11+G19+G23</f>
        <v>267.601</v>
      </c>
      <c r="H39" s="95">
        <f>F39-G39</f>
        <v>3014.4435399999998</v>
      </c>
      <c r="I39" s="95" t="e">
        <f>#REF!-#REF!</f>
        <v>#REF!</v>
      </c>
    </row>
    <row r="40" spans="1:13" ht="24.75" customHeight="1">
      <c r="A40" s="96" t="s">
        <v>60</v>
      </c>
      <c r="B40" s="97" t="s">
        <v>61</v>
      </c>
      <c r="C40" s="98">
        <v>1492.250349052707</v>
      </c>
      <c r="D40" s="99">
        <v>1492.029</v>
      </c>
      <c r="E40" s="100">
        <v>0.22134905270695526</v>
      </c>
      <c r="F40" s="99"/>
      <c r="G40" s="99"/>
      <c r="H40" s="99">
        <f>F40-G40</f>
        <v>0</v>
      </c>
      <c r="I40" s="99" t="e">
        <f>#REF!-#REF!</f>
        <v>#REF!</v>
      </c>
    </row>
    <row r="41" spans="1:13" ht="24.75" customHeight="1">
      <c r="A41" s="89"/>
      <c r="B41" s="90" t="s">
        <v>62</v>
      </c>
      <c r="C41" s="101"/>
      <c r="D41" s="102"/>
      <c r="E41" s="103"/>
      <c r="F41" s="102"/>
      <c r="G41" s="102">
        <f>99.328+3103.926</f>
        <v>3203.2539999999999</v>
      </c>
      <c r="H41" s="102"/>
      <c r="I41" s="102"/>
    </row>
    <row r="42" spans="1:13" ht="21.75" customHeight="1" thickBot="1">
      <c r="A42" s="104" t="s">
        <v>63</v>
      </c>
      <c r="B42" s="105" t="s">
        <v>64</v>
      </c>
      <c r="C42" s="106">
        <v>4698.6733824501298</v>
      </c>
      <c r="D42" s="107">
        <v>610</v>
      </c>
      <c r="E42" s="108">
        <v>4088.6733824501298</v>
      </c>
      <c r="F42" s="107"/>
      <c r="G42" s="107"/>
      <c r="H42" s="107">
        <f>F42-G42</f>
        <v>0</v>
      </c>
      <c r="I42" s="107" t="e">
        <f>#REF!-#REF!</f>
        <v>#REF!</v>
      </c>
    </row>
    <row r="43" spans="1:13" ht="27" thickBot="1">
      <c r="A43" s="109" t="s">
        <v>65</v>
      </c>
      <c r="B43" s="110" t="s">
        <v>66</v>
      </c>
      <c r="C43" s="111">
        <v>32869.381320082182</v>
      </c>
      <c r="D43" s="112">
        <v>17557.999804661264</v>
      </c>
      <c r="E43" s="113">
        <v>15311.381515420919</v>
      </c>
      <c r="F43" s="112">
        <f>F38+F41</f>
        <v>34349.474199999997</v>
      </c>
      <c r="G43" s="112">
        <f>G38+G41</f>
        <v>19684.851000000002</v>
      </c>
      <c r="H43" s="112">
        <f>F43-G43</f>
        <v>14664.623199999995</v>
      </c>
      <c r="I43" s="112" t="e">
        <f>#REF!-#REF!</f>
        <v>#REF!</v>
      </c>
    </row>
    <row r="44" spans="1:13" ht="18" customHeight="1">
      <c r="A44" s="114"/>
      <c r="B44" s="115" t="s">
        <v>67</v>
      </c>
      <c r="C44" s="116">
        <v>0</v>
      </c>
      <c r="D44" s="117">
        <v>0</v>
      </c>
      <c r="E44" s="118">
        <v>0</v>
      </c>
      <c r="F44" s="119"/>
      <c r="G44" s="120"/>
      <c r="H44" s="120"/>
      <c r="I44" s="120"/>
    </row>
    <row r="45" spans="1:13" ht="17.25" customHeight="1">
      <c r="A45" s="19" t="s">
        <v>68</v>
      </c>
      <c r="B45" s="121" t="s">
        <v>69</v>
      </c>
      <c r="C45" s="66">
        <v>0</v>
      </c>
      <c r="D45" s="62">
        <v>0</v>
      </c>
      <c r="E45" s="69">
        <v>0</v>
      </c>
      <c r="F45" s="119">
        <f>F43</f>
        <v>34349.474199999997</v>
      </c>
      <c r="G45" s="65">
        <f>G43</f>
        <v>19684.851000000002</v>
      </c>
      <c r="H45" s="65">
        <f>F45-G45</f>
        <v>14664.623199999995</v>
      </c>
      <c r="I45" s="65" t="e">
        <f>#REF!-#REF!</f>
        <v>#REF!</v>
      </c>
    </row>
    <row r="46" spans="1:13" ht="18.75" customHeight="1">
      <c r="A46" s="38" t="s">
        <v>70</v>
      </c>
      <c r="B46" s="122" t="s">
        <v>71</v>
      </c>
      <c r="C46" s="123">
        <v>0</v>
      </c>
      <c r="D46" s="124">
        <v>0</v>
      </c>
      <c r="E46" s="125">
        <v>0</v>
      </c>
      <c r="F46" s="126"/>
      <c r="G46" s="127"/>
      <c r="H46" s="127">
        <f>F46-G46</f>
        <v>0</v>
      </c>
      <c r="I46" s="127" t="e">
        <f>#REF!-#REF!</f>
        <v>#REF!</v>
      </c>
    </row>
    <row r="47" spans="1:13" ht="18" customHeight="1">
      <c r="A47" s="45" t="s">
        <v>72</v>
      </c>
      <c r="B47" s="128" t="s">
        <v>73</v>
      </c>
      <c r="C47" s="129">
        <v>0</v>
      </c>
      <c r="D47" s="130">
        <v>0</v>
      </c>
      <c r="E47" s="131">
        <v>0</v>
      </c>
      <c r="F47" s="132">
        <v>0</v>
      </c>
      <c r="G47" s="133">
        <v>0</v>
      </c>
      <c r="H47" s="133">
        <v>0</v>
      </c>
      <c r="I47" s="133" t="e">
        <f>#REF!-#REF!</f>
        <v>#REF!</v>
      </c>
    </row>
    <row r="48" spans="1:13" ht="18.75" customHeight="1">
      <c r="A48" s="54" t="s">
        <v>74</v>
      </c>
      <c r="B48" s="134" t="s">
        <v>75</v>
      </c>
      <c r="C48" s="135">
        <v>0</v>
      </c>
      <c r="D48" s="136">
        <v>0</v>
      </c>
      <c r="E48" s="137">
        <v>0</v>
      </c>
      <c r="F48" s="138"/>
      <c r="G48" s="139"/>
      <c r="H48" s="139">
        <f>F48-G48</f>
        <v>0</v>
      </c>
      <c r="I48" s="140" t="e">
        <f>#REF!-#REF!</f>
        <v>#REF!</v>
      </c>
    </row>
    <row r="49" spans="1:9" ht="13.8" hidden="1">
      <c r="A49" s="19" t="s">
        <v>76</v>
      </c>
      <c r="B49" s="121" t="s">
        <v>77</v>
      </c>
      <c r="C49" s="66">
        <v>0</v>
      </c>
      <c r="D49" s="62">
        <v>0</v>
      </c>
      <c r="E49" s="63">
        <v>0</v>
      </c>
      <c r="F49" s="141">
        <v>0</v>
      </c>
      <c r="G49" s="142">
        <v>0</v>
      </c>
      <c r="H49" s="142">
        <f>F49-G49</f>
        <v>0</v>
      </c>
      <c r="I49" s="142" t="e">
        <f>#REF!-#REF!</f>
        <v>#REF!</v>
      </c>
    </row>
    <row r="50" spans="1:9" ht="13.8" hidden="1">
      <c r="A50" s="38" t="s">
        <v>78</v>
      </c>
      <c r="B50" s="122" t="s">
        <v>79</v>
      </c>
      <c r="C50" s="123">
        <v>0</v>
      </c>
      <c r="D50" s="124">
        <v>0</v>
      </c>
      <c r="E50" s="125">
        <v>0</v>
      </c>
      <c r="F50" s="126"/>
      <c r="G50" s="127"/>
      <c r="H50" s="127">
        <f>F50-G50</f>
        <v>0</v>
      </c>
      <c r="I50" s="143" t="e">
        <f>#REF!-#REF!</f>
        <v>#REF!</v>
      </c>
    </row>
    <row r="51" spans="1:9" ht="13.8" hidden="1">
      <c r="A51" s="45" t="s">
        <v>80</v>
      </c>
      <c r="B51" s="128" t="s">
        <v>81</v>
      </c>
      <c r="C51" s="129">
        <v>0</v>
      </c>
      <c r="D51" s="130">
        <v>0</v>
      </c>
      <c r="E51" s="131">
        <v>0</v>
      </c>
      <c r="F51" s="132"/>
      <c r="G51" s="133"/>
      <c r="H51" s="133">
        <f>F51-G51</f>
        <v>0</v>
      </c>
      <c r="I51" s="133" t="e">
        <f>#REF!-#REF!</f>
        <v>#REF!</v>
      </c>
    </row>
    <row r="52" spans="1:9" ht="13.8" hidden="1">
      <c r="A52" s="54" t="s">
        <v>82</v>
      </c>
      <c r="B52" s="144" t="s">
        <v>83</v>
      </c>
      <c r="C52" s="135">
        <v>0</v>
      </c>
      <c r="D52" s="136">
        <v>0</v>
      </c>
      <c r="E52" s="137">
        <v>0</v>
      </c>
      <c r="F52" s="138"/>
      <c r="G52" s="139"/>
      <c r="H52" s="139">
        <f>F52-G52</f>
        <v>0</v>
      </c>
      <c r="I52" s="140" t="e">
        <f>#REF!-#REF!</f>
        <v>#REF!</v>
      </c>
    </row>
    <row r="53" spans="1:9" ht="21.75" customHeight="1">
      <c r="A53" s="19" t="s">
        <v>84</v>
      </c>
      <c r="B53" s="121" t="s">
        <v>85</v>
      </c>
      <c r="C53" s="66">
        <v>0</v>
      </c>
      <c r="D53" s="62">
        <v>0</v>
      </c>
      <c r="E53" s="63">
        <v>0</v>
      </c>
      <c r="F53" s="141">
        <v>0</v>
      </c>
      <c r="G53" s="142">
        <v>0</v>
      </c>
      <c r="H53" s="142">
        <f>F53-G53</f>
        <v>0</v>
      </c>
      <c r="I53" s="142" t="e">
        <f>#REF!-#REF!</f>
        <v>#REF!</v>
      </c>
    </row>
    <row r="54" spans="1:9" ht="18.75" customHeight="1">
      <c r="A54" s="19" t="s">
        <v>86</v>
      </c>
      <c r="B54" s="145" t="s">
        <v>87</v>
      </c>
      <c r="C54" s="61">
        <v>200.71022400000004</v>
      </c>
      <c r="D54" s="146">
        <v>100.5</v>
      </c>
      <c r="E54" s="147">
        <v>100.21022400000004</v>
      </c>
      <c r="F54" s="148">
        <f>C54/C38*F38</f>
        <v>191.10566720598288</v>
      </c>
      <c r="G54" s="149">
        <f>D54/D38*G38</f>
        <v>99.328579901147549</v>
      </c>
      <c r="H54" s="149">
        <f>F54-G54</f>
        <v>91.777087304835334</v>
      </c>
      <c r="I54" s="149" t="e">
        <f>#REF!-#REF!</f>
        <v>#REF!</v>
      </c>
    </row>
    <row r="55" spans="1:9" ht="25.5" customHeight="1">
      <c r="A55" s="19" t="s">
        <v>88</v>
      </c>
      <c r="B55" s="121" t="s">
        <v>89</v>
      </c>
      <c r="C55" s="61">
        <f>C54+C43</f>
        <v>33070.091544082185</v>
      </c>
      <c r="D55" s="146">
        <f>D54+D43</f>
        <v>17658.499804661264</v>
      </c>
      <c r="E55" s="146">
        <f t="shared" ref="E55:F55" si="4">E54+E43</f>
        <v>15411.591739420919</v>
      </c>
      <c r="F55" s="150">
        <f t="shared" si="4"/>
        <v>34540.579867205983</v>
      </c>
      <c r="G55" s="146">
        <f t="shared" ref="G55:H55" si="5">G54+G43</f>
        <v>19784.179579901149</v>
      </c>
      <c r="H55" s="146">
        <f t="shared" si="5"/>
        <v>14756.40028730483</v>
      </c>
      <c r="I55" s="68" t="e">
        <f>#REF!-#REF!</f>
        <v>#REF!</v>
      </c>
    </row>
    <row r="56" spans="1:9" ht="29.25" customHeight="1" thickBot="1">
      <c r="A56" s="73" t="s">
        <v>90</v>
      </c>
      <c r="B56" s="151" t="s">
        <v>91</v>
      </c>
      <c r="C56" s="152">
        <v>1.0320033819999999</v>
      </c>
      <c r="D56" s="153">
        <v>0.54535891999999997</v>
      </c>
      <c r="E56" s="154">
        <v>0.48664446199999994</v>
      </c>
      <c r="F56" s="155">
        <v>1.1637999999999999</v>
      </c>
      <c r="G56" s="156">
        <v>0.61099999999999999</v>
      </c>
      <c r="H56" s="156">
        <f>F56-G56</f>
        <v>0.55279999999999996</v>
      </c>
      <c r="I56" s="157" t="e">
        <f>#REF!-#REF!</f>
        <v>#REF!</v>
      </c>
    </row>
    <row r="57" spans="1:9" ht="25.5" customHeight="1" thickBot="1">
      <c r="A57" s="158" t="s">
        <v>92</v>
      </c>
      <c r="B57" s="159" t="s">
        <v>93</v>
      </c>
      <c r="C57" s="160">
        <v>32.044557334679538</v>
      </c>
      <c r="D57" s="161">
        <v>32.379592882905932</v>
      </c>
      <c r="E57" s="162">
        <v>31.669099194271574</v>
      </c>
      <c r="F57" s="163">
        <f>F55/F56/1000</f>
        <v>29.679137194712137</v>
      </c>
      <c r="G57" s="161">
        <f>G55/G56/1000</f>
        <v>32.379999312440503</v>
      </c>
      <c r="H57" s="161">
        <f>H55/H56/1000</f>
        <v>26.693922372114383</v>
      </c>
      <c r="I57" s="164" t="e">
        <f>#REF!-#REF!</f>
        <v>#REF!</v>
      </c>
    </row>
    <row r="58" spans="1:9" s="1" customFormat="1" ht="11.25" customHeight="1">
      <c r="A58" s="165"/>
      <c r="B58" s="166" t="s">
        <v>154</v>
      </c>
    </row>
    <row r="59" spans="1:9" s="1" customFormat="1" hidden="1">
      <c r="A59" s="165"/>
      <c r="B59" s="166"/>
      <c r="F59" s="2"/>
      <c r="G59" s="2"/>
      <c r="H59" s="2"/>
      <c r="I59" s="2"/>
    </row>
    <row r="60" spans="1:9" s="1" customFormat="1" ht="18">
      <c r="A60" s="167"/>
      <c r="B60" s="1" t="s">
        <v>94</v>
      </c>
      <c r="C60" s="168"/>
      <c r="G60" s="169"/>
      <c r="H60" s="1" t="s">
        <v>95</v>
      </c>
    </row>
    <row r="61" spans="1:9" s="1" customFormat="1" ht="15" customHeight="1">
      <c r="B61" s="170"/>
      <c r="G61" s="168"/>
    </row>
    <row r="62" spans="1:9" s="1" customFormat="1" ht="15" customHeight="1">
      <c r="D62" s="169"/>
    </row>
    <row r="63" spans="1:9" s="175" customFormat="1" ht="15" customHeight="1">
      <c r="A63" s="171"/>
      <c r="B63" s="172"/>
      <c r="C63" s="173"/>
      <c r="E63" s="176"/>
      <c r="F63" s="174"/>
      <c r="G63" s="174"/>
      <c r="H63" s="174"/>
      <c r="I63" s="174"/>
    </row>
    <row r="64" spans="1:9" s="1" customFormat="1" ht="15.75" customHeight="1">
      <c r="A64" s="177"/>
      <c r="B64" s="177"/>
      <c r="D64" s="178"/>
    </row>
    <row r="65" spans="3:3" s="1" customFormat="1"/>
    <row r="66" spans="3:3" s="1" customFormat="1"/>
    <row r="67" spans="3:3" s="1" customFormat="1">
      <c r="C67" s="179"/>
    </row>
  </sheetData>
  <pageMargins left="0.39370078740157483" right="0.19685039370078741" top="0.39370078740157483" bottom="0.19685039370078741" header="0" footer="0"/>
  <pageSetup paperSize="9" scale="90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W49"/>
  <sheetViews>
    <sheetView view="pageBreakPreview" zoomScale="75" zoomScaleSheetLayoutView="75" workbookViewId="0">
      <pane xSplit="2" ySplit="5" topLeftCell="C27" activePane="bottomRight" state="frozen"/>
      <selection activeCell="P1" sqref="P1"/>
      <selection pane="topRight" activeCell="P1" sqref="P1"/>
      <selection pane="bottomLeft" activeCell="P1" sqref="P1"/>
      <selection pane="bottomRight" activeCell="Y34" sqref="Y34"/>
    </sheetView>
  </sheetViews>
  <sheetFormatPr defaultColWidth="9.109375" defaultRowHeight="13.2"/>
  <cols>
    <col min="1" max="1" width="5.33203125" style="180" customWidth="1"/>
    <col min="2" max="2" width="28.33203125" style="180" customWidth="1"/>
    <col min="3" max="3" width="13.6640625" style="180" hidden="1" customWidth="1"/>
    <col min="4" max="4" width="13.33203125" style="180" hidden="1" customWidth="1"/>
    <col min="5" max="5" width="13.5546875" style="180" hidden="1" customWidth="1"/>
    <col min="6" max="6" width="13.109375" style="180" hidden="1" customWidth="1"/>
    <col min="7" max="7" width="13.33203125" style="180" hidden="1" customWidth="1"/>
    <col min="8" max="8" width="13.109375" style="180" hidden="1" customWidth="1"/>
    <col min="9" max="9" width="14.44140625" style="180" hidden="1" customWidth="1"/>
    <col min="10" max="10" width="14.33203125" style="180" customWidth="1"/>
    <col min="11" max="11" width="0.109375" style="180" hidden="1" customWidth="1"/>
    <col min="12" max="12" width="7.88671875" style="180" hidden="1" customWidth="1"/>
    <col min="13" max="14" width="14.33203125" style="180" customWidth="1"/>
    <col min="15" max="15" width="13.5546875" style="180" customWidth="1"/>
    <col min="16" max="16" width="0.109375" style="180" hidden="1" customWidth="1"/>
    <col min="17" max="17" width="8.44140625" style="180" hidden="1" customWidth="1"/>
    <col min="18" max="18" width="14.44140625" style="180" customWidth="1"/>
    <col min="19" max="19" width="14.109375" style="180" customWidth="1"/>
    <col min="20" max="16384" width="9.109375" style="180"/>
  </cols>
  <sheetData>
    <row r="1" spans="1:19" ht="15" customHeight="1">
      <c r="R1" s="181" t="s">
        <v>96</v>
      </c>
    </row>
    <row r="2" spans="1:19" ht="0.75" customHeight="1"/>
    <row r="3" spans="1:19" ht="21.75" customHeight="1">
      <c r="B3" s="264" t="s">
        <v>97</v>
      </c>
      <c r="C3" s="182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</row>
    <row r="4" spans="1:19" ht="14.25" customHeight="1">
      <c r="B4" s="183"/>
      <c r="C4" s="184"/>
      <c r="D4" s="184"/>
      <c r="E4" s="292" t="s">
        <v>2</v>
      </c>
      <c r="F4" s="292"/>
      <c r="G4" s="292"/>
      <c r="H4" s="292"/>
      <c r="I4" s="292"/>
      <c r="J4" s="292"/>
      <c r="K4" s="292"/>
      <c r="L4" s="292"/>
      <c r="M4" s="292"/>
      <c r="O4" s="184"/>
      <c r="P4" s="184"/>
      <c r="Q4" s="184"/>
      <c r="R4" s="184"/>
      <c r="S4" s="184" t="s">
        <v>98</v>
      </c>
    </row>
    <row r="5" spans="1:19" ht="65.25" customHeight="1">
      <c r="A5" s="185" t="s">
        <v>3</v>
      </c>
      <c r="B5" s="186" t="s">
        <v>4</v>
      </c>
      <c r="C5" s="187" t="s">
        <v>99</v>
      </c>
      <c r="D5" s="187" t="s">
        <v>100</v>
      </c>
      <c r="E5" s="187" t="s">
        <v>101</v>
      </c>
      <c r="F5" s="187" t="s">
        <v>102</v>
      </c>
      <c r="G5" s="188" t="s">
        <v>103</v>
      </c>
      <c r="H5" s="188" t="s">
        <v>104</v>
      </c>
      <c r="I5" s="188" t="s">
        <v>105</v>
      </c>
      <c r="J5" s="189" t="s">
        <v>5</v>
      </c>
      <c r="K5" s="189"/>
      <c r="L5" s="189"/>
      <c r="M5" s="189" t="s">
        <v>6</v>
      </c>
      <c r="N5" s="189" t="s">
        <v>7</v>
      </c>
      <c r="O5" s="188" t="s">
        <v>106</v>
      </c>
      <c r="P5" s="188"/>
      <c r="Q5" s="188"/>
      <c r="R5" s="188" t="s">
        <v>107</v>
      </c>
      <c r="S5" s="188" t="s">
        <v>108</v>
      </c>
    </row>
    <row r="6" spans="1:19" ht="17.25" customHeight="1">
      <c r="A6" s="190">
        <v>1</v>
      </c>
      <c r="B6" s="191">
        <v>2</v>
      </c>
      <c r="C6" s="190">
        <v>3</v>
      </c>
      <c r="D6" s="190">
        <v>4</v>
      </c>
      <c r="E6" s="190">
        <v>3</v>
      </c>
      <c r="F6" s="190">
        <v>4</v>
      </c>
      <c r="G6" s="190">
        <v>5</v>
      </c>
      <c r="H6" s="190">
        <v>6</v>
      </c>
      <c r="I6" s="190">
        <v>7</v>
      </c>
      <c r="J6" s="189">
        <v>8</v>
      </c>
      <c r="K6" s="189"/>
      <c r="L6" s="189"/>
      <c r="M6" s="189">
        <v>9</v>
      </c>
      <c r="N6" s="189">
        <v>10</v>
      </c>
      <c r="O6" s="188">
        <v>11</v>
      </c>
      <c r="P6" s="188"/>
      <c r="Q6" s="188"/>
      <c r="R6" s="188">
        <v>12</v>
      </c>
      <c r="S6" s="188">
        <v>13</v>
      </c>
    </row>
    <row r="7" spans="1:19" ht="16.5" customHeight="1">
      <c r="A7" s="192"/>
      <c r="B7" s="193" t="s">
        <v>109</v>
      </c>
      <c r="C7" s="194">
        <v>1.327</v>
      </c>
      <c r="D7" s="195">
        <v>1.306</v>
      </c>
      <c r="E7" s="196">
        <v>1.2549999999999999</v>
      </c>
      <c r="F7" s="197">
        <f>'[9]ЭЭ за  13'!N6/1000000</f>
        <v>1.3269599999999999</v>
      </c>
      <c r="G7" s="196">
        <v>1.2549999999999999</v>
      </c>
      <c r="H7" s="196">
        <v>0.66100000000000003</v>
      </c>
      <c r="I7" s="196">
        <v>0.59399999999999997</v>
      </c>
      <c r="J7" s="198">
        <v>1.2549999999999999</v>
      </c>
      <c r="K7" s="198"/>
      <c r="L7" s="198"/>
      <c r="M7" s="199">
        <v>0.66500000000000004</v>
      </c>
      <c r="N7" s="199">
        <v>0.59</v>
      </c>
      <c r="O7" s="200">
        <f>'[9]Ф ЭЭ  2014'!N5/1000000</f>
        <v>1.4148400000000001</v>
      </c>
      <c r="P7" s="200"/>
      <c r="Q7" s="200"/>
      <c r="R7" s="201">
        <f>'[9]Ф ЭЭ  2014'!P5/1000000</f>
        <v>0.74283999999999994</v>
      </c>
      <c r="S7" s="200">
        <f>O7-R7</f>
        <v>0.67200000000000015</v>
      </c>
    </row>
    <row r="8" spans="1:19" ht="15.75" customHeight="1">
      <c r="A8" s="192"/>
      <c r="B8" s="193" t="s">
        <v>110</v>
      </c>
      <c r="C8" s="195"/>
      <c r="D8" s="195"/>
      <c r="E8" s="202"/>
      <c r="F8" s="197"/>
      <c r="G8" s="196"/>
      <c r="H8" s="196"/>
      <c r="I8" s="196"/>
      <c r="J8" s="198"/>
      <c r="K8" s="198"/>
      <c r="L8" s="198"/>
      <c r="M8" s="203"/>
      <c r="N8" s="203"/>
      <c r="O8" s="202"/>
      <c r="P8" s="202"/>
      <c r="Q8" s="202"/>
      <c r="R8" s="202"/>
      <c r="S8" s="200"/>
    </row>
    <row r="9" spans="1:19" ht="24" customHeight="1">
      <c r="A9" s="192"/>
      <c r="B9" s="193" t="s">
        <v>111</v>
      </c>
      <c r="C9" s="195"/>
      <c r="D9" s="195"/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/>
      <c r="L9" s="204"/>
      <c r="M9" s="204">
        <v>0</v>
      </c>
      <c r="N9" s="204">
        <v>0</v>
      </c>
      <c r="O9" s="204">
        <v>0</v>
      </c>
      <c r="P9" s="204"/>
      <c r="Q9" s="204"/>
      <c r="R9" s="204">
        <v>0</v>
      </c>
      <c r="S9" s="204">
        <f t="shared" ref="S9" si="0">O9-R9</f>
        <v>0</v>
      </c>
    </row>
    <row r="10" spans="1:19" ht="32.25" customHeight="1">
      <c r="A10" s="192" t="s">
        <v>112</v>
      </c>
      <c r="B10" s="193" t="s">
        <v>113</v>
      </c>
      <c r="C10" s="194">
        <v>2.5999999999999999E-2</v>
      </c>
      <c r="D10" s="194">
        <v>2.5999999999999999E-2</v>
      </c>
      <c r="E10" s="196">
        <v>2.7E-2</v>
      </c>
      <c r="F10" s="197">
        <f>'[9]ЭЭ за  13'!N7/1000000</f>
        <v>2.7621E-2</v>
      </c>
      <c r="G10" s="196">
        <v>2.7E-2</v>
      </c>
      <c r="H10" s="196">
        <v>1.4E-2</v>
      </c>
      <c r="I10" s="196">
        <v>1.2999999999999999E-2</v>
      </c>
      <c r="J10" s="198">
        <v>2.6995049999999996E-2</v>
      </c>
      <c r="K10" s="198"/>
      <c r="L10" s="198"/>
      <c r="M10" s="205">
        <v>1.6132499999999998E-2</v>
      </c>
      <c r="N10" s="205">
        <v>1.0862549999999999E-2</v>
      </c>
      <c r="O10" s="200">
        <f>'[9]Ф ЭЭ  2014'!N6/1000000</f>
        <v>3.0054000000000001E-2</v>
      </c>
      <c r="P10" s="200"/>
      <c r="Q10" s="200"/>
      <c r="R10" s="200">
        <f>'[9]Ф ЭЭ  2014'!P6/1000000</f>
        <v>1.5812E-2</v>
      </c>
      <c r="S10" s="200">
        <f>O10-R10</f>
        <v>1.4242000000000001E-2</v>
      </c>
    </row>
    <row r="11" spans="1:19" ht="33.75" customHeight="1">
      <c r="A11" s="192" t="s">
        <v>114</v>
      </c>
      <c r="B11" s="193" t="s">
        <v>115</v>
      </c>
      <c r="C11" s="195"/>
      <c r="D11" s="195"/>
      <c r="E11" s="202"/>
      <c r="F11" s="197"/>
      <c r="G11" s="196"/>
      <c r="H11" s="196"/>
      <c r="I11" s="196"/>
      <c r="J11" s="198"/>
      <c r="K11" s="198"/>
      <c r="L11" s="198"/>
      <c r="M11" s="203"/>
      <c r="N11" s="203"/>
      <c r="O11" s="204">
        <v>0</v>
      </c>
      <c r="P11" s="204"/>
      <c r="Q11" s="204"/>
      <c r="R11" s="204">
        <v>0</v>
      </c>
      <c r="S11" s="204">
        <f t="shared" ref="S11:S27" si="1">O11-R11</f>
        <v>0</v>
      </c>
    </row>
    <row r="12" spans="1:19" ht="21.75" customHeight="1">
      <c r="A12" s="192"/>
      <c r="B12" s="193" t="s">
        <v>116</v>
      </c>
      <c r="C12" s="195"/>
      <c r="D12" s="195"/>
      <c r="E12" s="202"/>
      <c r="F12" s="197"/>
      <c r="G12" s="196"/>
      <c r="H12" s="196"/>
      <c r="I12" s="196"/>
      <c r="J12" s="198"/>
      <c r="K12" s="198"/>
      <c r="L12" s="198"/>
      <c r="M12" s="203"/>
      <c r="N12" s="203"/>
      <c r="O12" s="200"/>
      <c r="P12" s="200"/>
      <c r="Q12" s="200"/>
      <c r="R12" s="200"/>
      <c r="S12" s="200">
        <f t="shared" si="1"/>
        <v>0</v>
      </c>
    </row>
    <row r="13" spans="1:19" ht="17.25" customHeight="1">
      <c r="A13" s="192"/>
      <c r="B13" s="193" t="s">
        <v>117</v>
      </c>
      <c r="C13" s="206">
        <v>1.9970000000000001</v>
      </c>
      <c r="D13" s="207">
        <v>2.02</v>
      </c>
      <c r="E13" s="208">
        <v>2.1509999999999998</v>
      </c>
      <c r="F13" s="208">
        <f>F10/F7*100</f>
        <v>2.0815246880086815</v>
      </c>
      <c r="G13" s="209">
        <v>2.1509999999999998</v>
      </c>
      <c r="H13" s="209">
        <v>2.1509999999999998</v>
      </c>
      <c r="I13" s="209">
        <v>2.1509999999999998</v>
      </c>
      <c r="J13" s="210">
        <v>2.1510000000000001E-2</v>
      </c>
      <c r="K13" s="210"/>
      <c r="L13" s="210"/>
      <c r="M13" s="210">
        <v>2.4259398496240599E-2</v>
      </c>
      <c r="N13" s="210">
        <v>1.8411101694915302E-2</v>
      </c>
      <c r="O13" s="210">
        <f>O10/O7</f>
        <v>2.1241977891493031E-2</v>
      </c>
      <c r="P13" s="210"/>
      <c r="Q13" s="210"/>
      <c r="R13" s="210">
        <f>R10/R7</f>
        <v>2.1285875827903721E-2</v>
      </c>
      <c r="S13" s="210">
        <f>S10/S7</f>
        <v>2.1193452380952379E-2</v>
      </c>
    </row>
    <row r="14" spans="1:19" ht="29.25" customHeight="1">
      <c r="A14" s="211"/>
      <c r="B14" s="193" t="s">
        <v>118</v>
      </c>
      <c r="C14" s="195"/>
      <c r="D14" s="195"/>
      <c r="E14" s="202"/>
      <c r="F14" s="197"/>
      <c r="G14" s="196"/>
      <c r="H14" s="196"/>
      <c r="I14" s="196"/>
      <c r="J14" s="198"/>
      <c r="K14" s="198"/>
      <c r="L14" s="198"/>
      <c r="M14" s="203"/>
      <c r="N14" s="203"/>
      <c r="O14" s="200"/>
      <c r="P14" s="200"/>
      <c r="Q14" s="200"/>
      <c r="R14" s="200"/>
      <c r="S14" s="204">
        <f t="shared" si="1"/>
        <v>0</v>
      </c>
    </row>
    <row r="15" spans="1:19" ht="15" customHeight="1">
      <c r="A15" s="192"/>
      <c r="B15" s="193" t="s">
        <v>119</v>
      </c>
      <c r="C15" s="195"/>
      <c r="D15" s="195"/>
      <c r="E15" s="202"/>
      <c r="F15" s="197"/>
      <c r="G15" s="196"/>
      <c r="H15" s="196"/>
      <c r="I15" s="196"/>
      <c r="J15" s="198"/>
      <c r="K15" s="198"/>
      <c r="L15" s="198"/>
      <c r="M15" s="203"/>
      <c r="N15" s="203"/>
      <c r="O15" s="200"/>
      <c r="P15" s="200"/>
      <c r="Q15" s="200"/>
      <c r="R15" s="200"/>
      <c r="S15" s="204">
        <f t="shared" si="1"/>
        <v>0</v>
      </c>
    </row>
    <row r="16" spans="1:19" ht="28.5" customHeight="1">
      <c r="A16" s="192" t="s">
        <v>120</v>
      </c>
      <c r="B16" s="212" t="s">
        <v>121</v>
      </c>
      <c r="C16" s="213">
        <v>1.3</v>
      </c>
      <c r="D16" s="213">
        <v>1.28</v>
      </c>
      <c r="E16" s="197">
        <v>1.228</v>
      </c>
      <c r="F16" s="197">
        <f>F7-F10</f>
        <v>1.299339</v>
      </c>
      <c r="G16" s="196">
        <v>1.228</v>
      </c>
      <c r="H16" s="196">
        <v>0.64700000000000002</v>
      </c>
      <c r="I16" s="196">
        <v>0.58099999999999996</v>
      </c>
      <c r="J16" s="198">
        <v>1.2280049499999999</v>
      </c>
      <c r="K16" s="198"/>
      <c r="L16" s="198"/>
      <c r="M16" s="205">
        <v>0.64886750000000004</v>
      </c>
      <c r="N16" s="205">
        <v>0.57913744999999994</v>
      </c>
      <c r="O16" s="200">
        <f t="shared" ref="O16:R16" si="2">O7-O10</f>
        <v>1.3847860000000001</v>
      </c>
      <c r="P16" s="200"/>
      <c r="Q16" s="200"/>
      <c r="R16" s="200">
        <f t="shared" si="2"/>
        <v>0.7270279999999999</v>
      </c>
      <c r="S16" s="200">
        <f t="shared" si="1"/>
        <v>0.65775800000000018</v>
      </c>
    </row>
    <row r="17" spans="1:23" ht="33" customHeight="1">
      <c r="A17" s="214" t="s">
        <v>122</v>
      </c>
      <c r="B17" s="193" t="s">
        <v>123</v>
      </c>
      <c r="C17" s="195"/>
      <c r="D17" s="195"/>
      <c r="E17" s="202"/>
      <c r="F17" s="197"/>
      <c r="G17" s="196"/>
      <c r="H17" s="196"/>
      <c r="I17" s="196"/>
      <c r="J17" s="198"/>
      <c r="K17" s="198"/>
      <c r="L17" s="198"/>
      <c r="M17" s="203"/>
      <c r="N17" s="203"/>
      <c r="O17" s="204"/>
      <c r="P17" s="204"/>
      <c r="Q17" s="204"/>
      <c r="R17" s="204"/>
      <c r="S17" s="204">
        <f t="shared" si="1"/>
        <v>0</v>
      </c>
    </row>
    <row r="18" spans="1:23" ht="33" customHeight="1">
      <c r="A18" s="192" t="s">
        <v>23</v>
      </c>
      <c r="B18" s="193" t="s">
        <v>124</v>
      </c>
      <c r="C18" s="195"/>
      <c r="D18" s="195"/>
      <c r="E18" s="202"/>
      <c r="F18" s="197"/>
      <c r="G18" s="196"/>
      <c r="H18" s="196"/>
      <c r="I18" s="196"/>
      <c r="J18" s="198"/>
      <c r="K18" s="198"/>
      <c r="L18" s="198"/>
      <c r="M18" s="203"/>
      <c r="N18" s="203"/>
      <c r="O18" s="204"/>
      <c r="P18" s="204"/>
      <c r="Q18" s="204"/>
      <c r="R18" s="204"/>
      <c r="S18" s="204">
        <f t="shared" si="1"/>
        <v>0</v>
      </c>
    </row>
    <row r="19" spans="1:23" ht="15.75" customHeight="1">
      <c r="A19" s="192" t="s">
        <v>29</v>
      </c>
      <c r="B19" s="193" t="s">
        <v>125</v>
      </c>
      <c r="C19" s="194">
        <v>1.3</v>
      </c>
      <c r="D19" s="213">
        <v>1.28</v>
      </c>
      <c r="E19" s="197">
        <v>1.228</v>
      </c>
      <c r="F19" s="197">
        <f>F16</f>
        <v>1.299339</v>
      </c>
      <c r="G19" s="196">
        <v>1.228</v>
      </c>
      <c r="H19" s="196">
        <v>0.64700000000000002</v>
      </c>
      <c r="I19" s="196">
        <v>0.58099999999999996</v>
      </c>
      <c r="J19" s="198">
        <v>1.2280049499999999</v>
      </c>
      <c r="K19" s="198"/>
      <c r="L19" s="198"/>
      <c r="M19" s="199">
        <v>0.64886750000000004</v>
      </c>
      <c r="N19" s="199">
        <v>0.57913744999999994</v>
      </c>
      <c r="O19" s="200">
        <f>O16-O17</f>
        <v>1.3847860000000001</v>
      </c>
      <c r="P19" s="200"/>
      <c r="Q19" s="200"/>
      <c r="R19" s="200">
        <f>R16-R17</f>
        <v>0.7270279999999999</v>
      </c>
      <c r="S19" s="200">
        <f t="shared" si="1"/>
        <v>0.65775800000000018</v>
      </c>
    </row>
    <row r="20" spans="1:23" ht="31.5" customHeight="1">
      <c r="A20" s="215"/>
      <c r="B20" s="193" t="s">
        <v>126</v>
      </c>
      <c r="C20" s="194">
        <v>1.3</v>
      </c>
      <c r="D20" s="213">
        <v>1.28</v>
      </c>
      <c r="E20" s="197">
        <v>1.228</v>
      </c>
      <c r="F20" s="197">
        <f>F19</f>
        <v>1.299339</v>
      </c>
      <c r="G20" s="196">
        <v>1.228</v>
      </c>
      <c r="H20" s="196">
        <v>0.64700000000000002</v>
      </c>
      <c r="I20" s="196">
        <v>0.58099999999999996</v>
      </c>
      <c r="J20" s="198">
        <v>1.2280049499999999</v>
      </c>
      <c r="K20" s="198"/>
      <c r="L20" s="198"/>
      <c r="M20" s="199">
        <v>0.64886750000000004</v>
      </c>
      <c r="N20" s="199">
        <v>0.57913744999999994</v>
      </c>
      <c r="O20" s="216">
        <f>O19</f>
        <v>1.3847860000000001</v>
      </c>
      <c r="P20" s="216"/>
      <c r="Q20" s="216"/>
      <c r="R20" s="216">
        <f>R19</f>
        <v>0.7270279999999999</v>
      </c>
      <c r="S20" s="200">
        <f t="shared" si="1"/>
        <v>0.65775800000000018</v>
      </c>
    </row>
    <row r="21" spans="1:23" ht="15">
      <c r="A21" s="215">
        <v>8</v>
      </c>
      <c r="B21" s="217" t="s">
        <v>127</v>
      </c>
      <c r="C21" s="215"/>
      <c r="D21" s="215"/>
      <c r="E21" s="218"/>
      <c r="F21" s="218"/>
      <c r="G21" s="196"/>
      <c r="H21" s="196"/>
      <c r="I21" s="196"/>
      <c r="J21" s="203"/>
      <c r="K21" s="203"/>
      <c r="L21" s="203"/>
      <c r="M21" s="203"/>
      <c r="N21" s="203"/>
      <c r="O21" s="218"/>
      <c r="P21" s="218"/>
      <c r="Q21" s="218"/>
      <c r="R21" s="218"/>
      <c r="S21" s="200">
        <f t="shared" si="1"/>
        <v>0</v>
      </c>
    </row>
    <row r="22" spans="1:23" ht="15.75" customHeight="1">
      <c r="A22" s="214">
        <v>1</v>
      </c>
      <c r="B22" s="219" t="s">
        <v>128</v>
      </c>
      <c r="C22" s="213">
        <v>1.3</v>
      </c>
      <c r="D22" s="213">
        <v>1.28</v>
      </c>
      <c r="E22" s="197">
        <v>1.228</v>
      </c>
      <c r="F22" s="220">
        <f>F20</f>
        <v>1.299339</v>
      </c>
      <c r="G22" s="197">
        <v>1.228</v>
      </c>
      <c r="H22" s="197">
        <v>0.64700000000000002</v>
      </c>
      <c r="I22" s="197">
        <v>0.58099999999999996</v>
      </c>
      <c r="J22" s="205">
        <v>1.2280049499999999</v>
      </c>
      <c r="K22" s="205"/>
      <c r="L22" s="205"/>
      <c r="M22" s="205">
        <v>0.64886750000000004</v>
      </c>
      <c r="N22" s="205">
        <v>0.57913744999999994</v>
      </c>
      <c r="O22" s="216">
        <f>O20-O21</f>
        <v>1.3847860000000001</v>
      </c>
      <c r="P22" s="216"/>
      <c r="Q22" s="216"/>
      <c r="R22" s="216">
        <f>R20-R21</f>
        <v>0.7270279999999999</v>
      </c>
      <c r="S22" s="200">
        <f t="shared" si="1"/>
        <v>0.65775800000000018</v>
      </c>
    </row>
    <row r="23" spans="1:23" ht="15.75" customHeight="1">
      <c r="A23" s="214" t="s">
        <v>112</v>
      </c>
      <c r="B23" s="219" t="s">
        <v>111</v>
      </c>
      <c r="C23" s="221"/>
      <c r="D23" s="221"/>
      <c r="E23" s="220"/>
      <c r="F23" s="220"/>
      <c r="G23" s="220"/>
      <c r="H23" s="220"/>
      <c r="I23" s="220"/>
      <c r="J23" s="205"/>
      <c r="K23" s="205"/>
      <c r="L23" s="205"/>
      <c r="M23" s="205"/>
      <c r="N23" s="205"/>
      <c r="O23" s="222">
        <v>0</v>
      </c>
      <c r="P23" s="222"/>
      <c r="Q23" s="222"/>
      <c r="R23" s="222">
        <v>0</v>
      </c>
      <c r="S23" s="223">
        <f t="shared" si="1"/>
        <v>0</v>
      </c>
    </row>
    <row r="24" spans="1:23" ht="15.75" customHeight="1">
      <c r="A24" s="214" t="s">
        <v>129</v>
      </c>
      <c r="B24" s="219" t="s">
        <v>130</v>
      </c>
      <c r="C24" s="221"/>
      <c r="D24" s="221"/>
      <c r="E24" s="220"/>
      <c r="F24" s="220"/>
      <c r="G24" s="220"/>
      <c r="H24" s="220"/>
      <c r="I24" s="220"/>
      <c r="J24" s="205"/>
      <c r="K24" s="205"/>
      <c r="L24" s="205"/>
      <c r="M24" s="205"/>
      <c r="N24" s="205"/>
      <c r="O24" s="222">
        <v>0</v>
      </c>
      <c r="P24" s="222"/>
      <c r="Q24" s="222"/>
      <c r="R24" s="222">
        <v>0</v>
      </c>
      <c r="S24" s="223">
        <f t="shared" si="1"/>
        <v>0</v>
      </c>
    </row>
    <row r="25" spans="1:23" ht="15.75" customHeight="1">
      <c r="A25" s="214" t="s">
        <v>131</v>
      </c>
      <c r="B25" s="219" t="s">
        <v>132</v>
      </c>
      <c r="C25" s="221"/>
      <c r="D25" s="221"/>
      <c r="E25" s="220"/>
      <c r="F25" s="220"/>
      <c r="G25" s="220"/>
      <c r="H25" s="220"/>
      <c r="I25" s="220"/>
      <c r="J25" s="205"/>
      <c r="K25" s="205"/>
      <c r="L25" s="205"/>
      <c r="M25" s="205"/>
      <c r="N25" s="205"/>
      <c r="O25" s="222">
        <v>0</v>
      </c>
      <c r="P25" s="222"/>
      <c r="Q25" s="222"/>
      <c r="R25" s="222">
        <v>0</v>
      </c>
      <c r="S25" s="223">
        <f t="shared" si="1"/>
        <v>0</v>
      </c>
    </row>
    <row r="26" spans="1:23" ht="15.75" customHeight="1">
      <c r="A26" s="214" t="s">
        <v>133</v>
      </c>
      <c r="B26" s="219" t="s">
        <v>134</v>
      </c>
      <c r="C26" s="221"/>
      <c r="D26" s="221"/>
      <c r="E26" s="220"/>
      <c r="F26" s="220"/>
      <c r="G26" s="220"/>
      <c r="H26" s="220"/>
      <c r="I26" s="220"/>
      <c r="J26" s="205"/>
      <c r="K26" s="205"/>
      <c r="L26" s="205"/>
      <c r="M26" s="205"/>
      <c r="N26" s="205"/>
      <c r="O26" s="222">
        <v>0</v>
      </c>
      <c r="P26" s="222"/>
      <c r="Q26" s="222"/>
      <c r="R26" s="222">
        <v>0</v>
      </c>
      <c r="S26" s="223">
        <f t="shared" si="1"/>
        <v>0</v>
      </c>
    </row>
    <row r="27" spans="1:23" ht="22.5" customHeight="1">
      <c r="A27" s="214" t="s">
        <v>114</v>
      </c>
      <c r="B27" s="219" t="s">
        <v>135</v>
      </c>
      <c r="C27" s="221">
        <v>0.21199999999999999</v>
      </c>
      <c r="D27" s="221">
        <v>0.21099999999999999</v>
      </c>
      <c r="E27" s="220">
        <v>0.19600000000000001</v>
      </c>
      <c r="F27" s="220">
        <f>'[9]ЭЭ за  13'!N9/1000000</f>
        <v>0.20736399999999999</v>
      </c>
      <c r="G27" s="220">
        <v>0.19600000000000001</v>
      </c>
      <c r="H27" s="220">
        <v>0.10199999999999999</v>
      </c>
      <c r="I27" s="220">
        <v>9.4E-2</v>
      </c>
      <c r="J27" s="224">
        <v>0.19600156800000001</v>
      </c>
      <c r="K27" s="224"/>
      <c r="L27" s="224"/>
      <c r="M27" s="205">
        <v>0.10350858000000002</v>
      </c>
      <c r="N27" s="205">
        <v>9.2492988000000012E-2</v>
      </c>
      <c r="O27" s="225">
        <f>'[9]Ф ЭЭ  2014'!N8/1000000</f>
        <v>0.22101100000000001</v>
      </c>
      <c r="P27" s="225"/>
      <c r="Q27" s="225"/>
      <c r="R27" s="225">
        <f>'[9]Ф ЭЭ  2014'!P8/1000000</f>
        <v>0.116034</v>
      </c>
      <c r="S27" s="200">
        <f t="shared" si="1"/>
        <v>0.10497700000000001</v>
      </c>
    </row>
    <row r="28" spans="1:23" ht="22.5" customHeight="1">
      <c r="A28" s="214"/>
      <c r="B28" s="193" t="s">
        <v>136</v>
      </c>
      <c r="C28" s="221">
        <v>16.329999999999998</v>
      </c>
      <c r="D28" s="221">
        <v>16.13</v>
      </c>
      <c r="E28" s="220">
        <v>15.96</v>
      </c>
      <c r="F28" s="210">
        <f>F27/F22</f>
        <v>0.15959191558169192</v>
      </c>
      <c r="G28" s="220">
        <v>15.96</v>
      </c>
      <c r="H28" s="220">
        <v>15.76</v>
      </c>
      <c r="I28" s="220">
        <v>16.190000000000001</v>
      </c>
      <c r="J28" s="199">
        <v>15.960975401605673</v>
      </c>
      <c r="K28" s="199"/>
      <c r="L28" s="199"/>
      <c r="M28" s="199">
        <v>15.952190547376777</v>
      </c>
      <c r="N28" s="199">
        <v>15.97081798112003</v>
      </c>
      <c r="O28" s="226">
        <f>O27/O22*100</f>
        <v>15.959938936413279</v>
      </c>
      <c r="P28" s="226"/>
      <c r="Q28" s="226"/>
      <c r="R28" s="226">
        <f>R27/R22*100</f>
        <v>15.960045555329369</v>
      </c>
      <c r="S28" s="210">
        <f>S27/S22</f>
        <v>0.15959821089215181</v>
      </c>
    </row>
    <row r="29" spans="1:23" ht="45" customHeight="1">
      <c r="A29" s="214" t="s">
        <v>120</v>
      </c>
      <c r="B29" s="219" t="s">
        <v>137</v>
      </c>
      <c r="C29" s="227">
        <v>2.8000000000000001E-2</v>
      </c>
      <c r="D29" s="227">
        <v>2.5999999999999999E-2</v>
      </c>
      <c r="E29" s="222">
        <v>0</v>
      </c>
      <c r="F29" s="222">
        <v>0</v>
      </c>
      <c r="G29" s="222">
        <f>'[9]Произв.программа 2014 ЭЭ (рст)'!S15/1000*0</f>
        <v>0</v>
      </c>
      <c r="H29" s="222">
        <f>('[9]Произв.программа 2014 ЭЭ (рст)'!F15+'[9]Произв.программа 2014 ЭЭ (рст)'!J15)/1000*0</f>
        <v>0</v>
      </c>
      <c r="I29" s="222">
        <f>G29-H29</f>
        <v>0</v>
      </c>
      <c r="J29" s="205"/>
      <c r="K29" s="205"/>
      <c r="L29" s="205"/>
      <c r="M29" s="205"/>
      <c r="N29" s="205"/>
      <c r="O29" s="228"/>
      <c r="P29" s="228"/>
      <c r="Q29" s="228"/>
      <c r="R29" s="228"/>
      <c r="S29" s="228"/>
    </row>
    <row r="30" spans="1:23" ht="26.25" customHeight="1">
      <c r="A30" s="214"/>
      <c r="B30" s="193" t="s">
        <v>136</v>
      </c>
      <c r="C30" s="229">
        <v>2.14</v>
      </c>
      <c r="D30" s="229">
        <v>2.02</v>
      </c>
      <c r="E30" s="230">
        <f t="shared" ref="E30:N30" si="3">E29/E22</f>
        <v>0</v>
      </c>
      <c r="F30" s="230">
        <f t="shared" si="3"/>
        <v>0</v>
      </c>
      <c r="G30" s="230">
        <f t="shared" si="3"/>
        <v>0</v>
      </c>
      <c r="H30" s="230">
        <f>H29/H22</f>
        <v>0</v>
      </c>
      <c r="I30" s="230">
        <f t="shared" si="3"/>
        <v>0</v>
      </c>
      <c r="J30" s="230">
        <f t="shared" si="3"/>
        <v>0</v>
      </c>
      <c r="K30" s="230"/>
      <c r="L30" s="230"/>
      <c r="M30" s="230">
        <f t="shared" si="3"/>
        <v>0</v>
      </c>
      <c r="N30" s="230">
        <f t="shared" si="3"/>
        <v>0</v>
      </c>
      <c r="O30" s="230">
        <f>O29/O22</f>
        <v>0</v>
      </c>
      <c r="P30" s="230"/>
      <c r="Q30" s="230"/>
      <c r="R30" s="230">
        <f>R29/R22</f>
        <v>0</v>
      </c>
      <c r="S30" s="230">
        <f>S29/S22</f>
        <v>0</v>
      </c>
      <c r="U30" s="295"/>
      <c r="V30" s="295"/>
      <c r="W30" s="295"/>
    </row>
    <row r="31" spans="1:23" ht="24" hidden="1" customHeight="1">
      <c r="A31" s="214"/>
      <c r="B31" s="231" t="s">
        <v>138</v>
      </c>
      <c r="C31" s="221"/>
      <c r="D31" s="221"/>
      <c r="E31" s="220"/>
      <c r="F31" s="220"/>
      <c r="G31" s="220"/>
      <c r="H31" s="220"/>
      <c r="I31" s="220"/>
      <c r="J31" s="205"/>
      <c r="K31" s="205"/>
      <c r="L31" s="205"/>
      <c r="M31" s="205"/>
      <c r="N31" s="205"/>
      <c r="O31" s="232"/>
      <c r="P31" s="232"/>
      <c r="Q31" s="232"/>
      <c r="R31" s="232"/>
      <c r="S31" s="232"/>
    </row>
    <row r="32" spans="1:23" ht="25.5" hidden="1" customHeight="1">
      <c r="A32" s="214"/>
      <c r="B32" s="193" t="s">
        <v>139</v>
      </c>
      <c r="C32" s="221"/>
      <c r="D32" s="221"/>
      <c r="E32" s="220"/>
      <c r="F32" s="220"/>
      <c r="G32" s="220"/>
      <c r="H32" s="220"/>
      <c r="I32" s="220"/>
      <c r="J32" s="205"/>
      <c r="K32" s="205"/>
      <c r="L32" s="205"/>
      <c r="M32" s="205"/>
      <c r="N32" s="205"/>
      <c r="O32" s="232"/>
      <c r="P32" s="232"/>
      <c r="Q32" s="232"/>
      <c r="R32" s="232"/>
      <c r="S32" s="232"/>
    </row>
    <row r="33" spans="1:20" ht="44.25" customHeight="1">
      <c r="A33" s="214" t="s">
        <v>122</v>
      </c>
      <c r="B33" s="219" t="s">
        <v>140</v>
      </c>
      <c r="C33" s="221">
        <v>1.06</v>
      </c>
      <c r="D33" s="221">
        <v>1.069</v>
      </c>
      <c r="E33" s="220">
        <v>1.032</v>
      </c>
      <c r="F33" s="220">
        <f>F22-F27-F29</f>
        <v>1.0919750000000001</v>
      </c>
      <c r="G33" s="220">
        <v>1.032</v>
      </c>
      <c r="H33" s="220">
        <v>0.54500000000000004</v>
      </c>
      <c r="I33" s="220">
        <v>0.48699999999999999</v>
      </c>
      <c r="J33" s="205">
        <v>1.0320033819999999</v>
      </c>
      <c r="K33" s="205"/>
      <c r="L33" s="205"/>
      <c r="M33" s="199">
        <v>0.54535891999999997</v>
      </c>
      <c r="N33" s="199">
        <v>0.48664446199999994</v>
      </c>
      <c r="O33" s="220">
        <f>O22-O27-O29</f>
        <v>1.163775</v>
      </c>
      <c r="P33" s="220"/>
      <c r="Q33" s="220"/>
      <c r="R33" s="220">
        <f>R22-R27-R29</f>
        <v>0.61099399999999993</v>
      </c>
      <c r="S33" s="220">
        <f>S22-S27-S29</f>
        <v>0.55278100000000019</v>
      </c>
    </row>
    <row r="34" spans="1:20" ht="32.25" customHeight="1">
      <c r="A34" s="214" t="s">
        <v>141</v>
      </c>
      <c r="B34" s="219" t="s">
        <v>142</v>
      </c>
      <c r="C34" s="221"/>
      <c r="D34" s="221"/>
      <c r="E34" s="220"/>
      <c r="F34" s="233"/>
      <c r="G34" s="220"/>
      <c r="H34" s="220"/>
      <c r="I34" s="220"/>
      <c r="J34" s="205"/>
      <c r="K34" s="205"/>
      <c r="L34" s="205"/>
      <c r="M34" s="205"/>
      <c r="N34" s="205"/>
      <c r="O34" s="233"/>
      <c r="P34" s="233"/>
      <c r="Q34" s="233"/>
      <c r="R34" s="233"/>
      <c r="S34" s="233"/>
    </row>
    <row r="35" spans="1:20" s="239" customFormat="1" ht="32.25" customHeight="1">
      <c r="A35" s="234" t="s">
        <v>143</v>
      </c>
      <c r="B35" s="235" t="s">
        <v>144</v>
      </c>
      <c r="C35" s="236">
        <v>1.06</v>
      </c>
      <c r="D35" s="236">
        <v>1.069</v>
      </c>
      <c r="E35" s="237">
        <v>1.032</v>
      </c>
      <c r="F35" s="237">
        <f t="shared" ref="F35" si="4">F33</f>
        <v>1.0919750000000001</v>
      </c>
      <c r="G35" s="237">
        <v>1.032</v>
      </c>
      <c r="H35" s="237">
        <v>0.54500000000000004</v>
      </c>
      <c r="I35" s="237">
        <v>0.48699999999999999</v>
      </c>
      <c r="J35" s="238">
        <v>1.0320033819999999</v>
      </c>
      <c r="K35" s="238"/>
      <c r="L35" s="238"/>
      <c r="M35" s="238">
        <v>0.54535891999999997</v>
      </c>
      <c r="N35" s="238">
        <v>0.48664446199999994</v>
      </c>
      <c r="O35" s="237">
        <f t="shared" ref="O35:S35" si="5">O33</f>
        <v>1.163775</v>
      </c>
      <c r="P35" s="237"/>
      <c r="Q35" s="237"/>
      <c r="R35" s="237">
        <f t="shared" si="5"/>
        <v>0.61099399999999993</v>
      </c>
      <c r="S35" s="237">
        <f t="shared" si="5"/>
        <v>0.55278100000000019</v>
      </c>
    </row>
    <row r="36" spans="1:20" s="244" customFormat="1" ht="24" customHeight="1">
      <c r="A36" s="240"/>
      <c r="B36" s="241" t="s">
        <v>145</v>
      </c>
      <c r="C36" s="242"/>
      <c r="D36" s="242"/>
      <c r="E36" s="242">
        <f>SUM(E37:E38,E42)</f>
        <v>0.51400000000000001</v>
      </c>
      <c r="F36" s="242">
        <f t="shared" ref="F36:S36" si="6">SUM(F37:F38,F42)</f>
        <v>0.50615700000000019</v>
      </c>
      <c r="G36" s="242">
        <f t="shared" si="6"/>
        <v>0.51541938199999993</v>
      </c>
      <c r="H36" s="242">
        <f t="shared" si="6"/>
        <v>0.25035291999999998</v>
      </c>
      <c r="I36" s="242">
        <f t="shared" si="6"/>
        <v>0.26506646199999995</v>
      </c>
      <c r="J36" s="242">
        <f>SUM(J37:J38,J42)</f>
        <v>0.51541938199999993</v>
      </c>
      <c r="K36" s="242"/>
      <c r="L36" s="242"/>
      <c r="M36" s="242">
        <f t="shared" si="6"/>
        <v>0.25035291999999998</v>
      </c>
      <c r="N36" s="242">
        <f t="shared" si="6"/>
        <v>0.26506646199999995</v>
      </c>
      <c r="O36" s="243">
        <f t="shared" si="6"/>
        <v>0.60570299999999999</v>
      </c>
      <c r="P36" s="243"/>
      <c r="Q36" s="243"/>
      <c r="R36" s="243">
        <f t="shared" si="6"/>
        <v>0.28221099999999999</v>
      </c>
      <c r="S36" s="243">
        <f t="shared" si="6"/>
        <v>0.32349199999999995</v>
      </c>
    </row>
    <row r="37" spans="1:20" ht="22.5" customHeight="1">
      <c r="A37" s="240"/>
      <c r="B37" s="245" t="s">
        <v>146</v>
      </c>
      <c r="C37" s="242"/>
      <c r="D37" s="242"/>
      <c r="E37" s="242">
        <v>0.373</v>
      </c>
      <c r="F37" s="242">
        <f>'[9]ЭЭ за  13'!N13/1000000</f>
        <v>0.37195</v>
      </c>
      <c r="G37" s="242">
        <f>J37</f>
        <v>0.373419</v>
      </c>
      <c r="H37" s="242">
        <f t="shared" ref="H37:I37" si="7">M37</f>
        <v>0.17955400000000002</v>
      </c>
      <c r="I37" s="242">
        <f t="shared" si="7"/>
        <v>0.19386499999999998</v>
      </c>
      <c r="J37" s="246">
        <f>'[9]Произв.программа 2014 ЭЭ (рст)'!S21/1000</f>
        <v>0.373419</v>
      </c>
      <c r="K37" s="246"/>
      <c r="L37" s="246"/>
      <c r="M37" s="246">
        <f>('[9]Произв.программа 2014 ЭЭ (рст)'!F21+'[9]Произв.программа 2014 ЭЭ (рст)'!J21)/1000</f>
        <v>0.17955400000000002</v>
      </c>
      <c r="N37" s="246">
        <f>J37-M37</f>
        <v>0.19386499999999998</v>
      </c>
      <c r="O37" s="243">
        <f>'[9]Ф ЭЭ  2014'!N11/1000000</f>
        <v>0.44183499999999998</v>
      </c>
      <c r="P37" s="243"/>
      <c r="Q37" s="243"/>
      <c r="R37" s="243">
        <f>'[9]Ф ЭЭ  2014'!P11/1000000</f>
        <v>0.21498100000000001</v>
      </c>
      <c r="S37" s="247">
        <f t="shared" ref="S37:S43" si="8">O37-R37</f>
        <v>0.22685399999999997</v>
      </c>
    </row>
    <row r="38" spans="1:20" ht="22.5" customHeight="1">
      <c r="A38" s="248"/>
      <c r="B38" s="248" t="s">
        <v>147</v>
      </c>
      <c r="C38" s="248"/>
      <c r="D38" s="248"/>
      <c r="E38" s="249">
        <f>SUM(E39:E41)</f>
        <v>6.0999999999999999E-2</v>
      </c>
      <c r="F38" s="249">
        <f t="shared" ref="F38:S38" si="9">SUM(F39:F41)</f>
        <v>7.7621999999999997E-2</v>
      </c>
      <c r="G38" s="249">
        <f t="shared" si="9"/>
        <v>6.0630000000000003E-2</v>
      </c>
      <c r="H38" s="249">
        <f t="shared" si="9"/>
        <v>3.0959000000000004E-2</v>
      </c>
      <c r="I38" s="249">
        <f t="shared" si="9"/>
        <v>2.9670999999999999E-2</v>
      </c>
      <c r="J38" s="249">
        <f t="shared" si="9"/>
        <v>6.0630000000000003E-2</v>
      </c>
      <c r="K38" s="249"/>
      <c r="L38" s="249"/>
      <c r="M38" s="249">
        <f t="shared" si="9"/>
        <v>3.0959000000000004E-2</v>
      </c>
      <c r="N38" s="249">
        <f t="shared" si="9"/>
        <v>2.9670999999999999E-2</v>
      </c>
      <c r="O38" s="249">
        <f t="shared" si="9"/>
        <v>7.8086000000000003E-2</v>
      </c>
      <c r="P38" s="249"/>
      <c r="Q38" s="249"/>
      <c r="R38" s="249">
        <f t="shared" si="9"/>
        <v>3.9609999999999999E-2</v>
      </c>
      <c r="S38" s="249">
        <f t="shared" si="9"/>
        <v>3.8476000000000003E-2</v>
      </c>
    </row>
    <row r="39" spans="1:20" ht="21" customHeight="1">
      <c r="A39" s="250"/>
      <c r="B39" s="250" t="s">
        <v>148</v>
      </c>
      <c r="C39" s="250"/>
      <c r="D39" s="250"/>
      <c r="E39" s="251">
        <f>0.061-E40</f>
        <v>5.9799999999999999E-2</v>
      </c>
      <c r="F39" s="251">
        <f>'[9]ЭЭ за  13'!N12/1000000-F40</f>
        <v>7.6470499999999997E-2</v>
      </c>
      <c r="G39" s="251">
        <f>J39</f>
        <v>5.9478500000000004E-2</v>
      </c>
      <c r="H39" s="251">
        <f t="shared" ref="H39:I40" si="10">M39</f>
        <v>3.0477500000000005E-2</v>
      </c>
      <c r="I39" s="251">
        <f t="shared" si="10"/>
        <v>2.9000999999999999E-2</v>
      </c>
      <c r="J39" s="251">
        <f>'[9]Произв.программа 2014 ЭЭ (рст)'!S20/1000-J40</f>
        <v>5.9478500000000004E-2</v>
      </c>
      <c r="K39" s="251"/>
      <c r="L39" s="251"/>
      <c r="M39" s="251">
        <f>('[9]Произв.программа 2014 ЭЭ (рст)'!F20+'[9]Произв.программа 2014 ЭЭ (рст)'!J20)/1000-M40</f>
        <v>3.0477500000000005E-2</v>
      </c>
      <c r="N39" s="251">
        <f>J39-M39</f>
        <v>2.9000999999999999E-2</v>
      </c>
      <c r="O39" s="251">
        <f>'[9]Ф ЭЭ  2014'!N10/1000000-O40</f>
        <v>7.8086000000000003E-2</v>
      </c>
      <c r="P39" s="251"/>
      <c r="Q39" s="251"/>
      <c r="R39" s="251">
        <f>'[9]Ф ЭЭ  2014'!P10/1000000-R40</f>
        <v>3.9609999999999999E-2</v>
      </c>
      <c r="S39" s="251">
        <f t="shared" si="8"/>
        <v>3.8476000000000003E-2</v>
      </c>
    </row>
    <row r="40" spans="1:20" ht="21.75" customHeight="1">
      <c r="A40" s="252"/>
      <c r="B40" s="252" t="s">
        <v>149</v>
      </c>
      <c r="C40" s="252"/>
      <c r="D40" s="252"/>
      <c r="E40" s="253">
        <v>1.1999999999999999E-3</v>
      </c>
      <c r="F40" s="253">
        <f>G40</f>
        <v>1.1515E-3</v>
      </c>
      <c r="G40" s="251">
        <f>J40</f>
        <v>1.1515E-3</v>
      </c>
      <c r="H40" s="251">
        <f t="shared" si="10"/>
        <v>4.8149999999999994E-4</v>
      </c>
      <c r="I40" s="251">
        <f t="shared" si="10"/>
        <v>6.7000000000000002E-4</v>
      </c>
      <c r="J40" s="253">
        <f>'[9]Пол.отпуск ЭЭ2014 (2)'!W28/1000</f>
        <v>1.1515E-3</v>
      </c>
      <c r="K40" s="253"/>
      <c r="L40" s="253"/>
      <c r="M40" s="253">
        <f>'[9]Пол.отпуск ЭЭ2014 (2)'!X28/1000</f>
        <v>4.8149999999999994E-4</v>
      </c>
      <c r="N40" s="253">
        <f>'[9]Пол.отпуск ЭЭ2014 (2)'!Y28/1000</f>
        <v>6.7000000000000002E-4</v>
      </c>
      <c r="O40" s="253">
        <v>0</v>
      </c>
      <c r="P40" s="253"/>
      <c r="Q40" s="253"/>
      <c r="R40" s="253">
        <v>0</v>
      </c>
      <c r="S40" s="253">
        <f t="shared" si="8"/>
        <v>0</v>
      </c>
    </row>
    <row r="41" spans="1:20" ht="21" customHeight="1">
      <c r="A41" s="254"/>
      <c r="B41" s="254" t="s">
        <v>150</v>
      </c>
      <c r="C41" s="254"/>
      <c r="D41" s="254"/>
      <c r="E41" s="255">
        <v>0</v>
      </c>
      <c r="F41" s="255">
        <v>0</v>
      </c>
      <c r="G41" s="255">
        <v>0</v>
      </c>
      <c r="H41" s="255">
        <v>0</v>
      </c>
      <c r="I41" s="255">
        <v>0</v>
      </c>
      <c r="J41" s="255">
        <v>0</v>
      </c>
      <c r="K41" s="255"/>
      <c r="L41" s="255"/>
      <c r="M41" s="255">
        <v>0</v>
      </c>
      <c r="N41" s="255">
        <v>0</v>
      </c>
      <c r="O41" s="255">
        <v>0</v>
      </c>
      <c r="P41" s="255"/>
      <c r="Q41" s="255"/>
      <c r="R41" s="255">
        <v>0</v>
      </c>
      <c r="S41" s="255">
        <f t="shared" si="8"/>
        <v>0</v>
      </c>
    </row>
    <row r="42" spans="1:20" s="244" customFormat="1" ht="19.5" customHeight="1">
      <c r="A42" s="256"/>
      <c r="B42" s="256" t="s">
        <v>151</v>
      </c>
      <c r="C42" s="256"/>
      <c r="D42" s="256"/>
      <c r="E42" s="257">
        <v>0.08</v>
      </c>
      <c r="F42" s="257">
        <f>F35-F37-F38-F43</f>
        <v>5.6585000000000218E-2</v>
      </c>
      <c r="G42" s="257">
        <f>J42</f>
        <v>8.1370381999999908E-2</v>
      </c>
      <c r="H42" s="257">
        <f t="shared" ref="H42:I42" si="11">M42</f>
        <v>3.9839919999999973E-2</v>
      </c>
      <c r="I42" s="257">
        <f t="shared" si="11"/>
        <v>4.1530461999999935E-2</v>
      </c>
      <c r="J42" s="257">
        <f>J35-J37-J38-J43</f>
        <v>8.1370381999999908E-2</v>
      </c>
      <c r="K42" s="257"/>
      <c r="L42" s="257"/>
      <c r="M42" s="257">
        <f t="shared" ref="M42:N42" si="12">M35-M37-M38-M43</f>
        <v>3.9839919999999973E-2</v>
      </c>
      <c r="N42" s="257">
        <f t="shared" si="12"/>
        <v>4.1530461999999935E-2</v>
      </c>
      <c r="O42" s="257">
        <f>SUM('[9]Ф ЭЭ  2014'!N12:N13,'[9]Ф ЭЭ  2014'!N15)/1000000</f>
        <v>8.5781999999999997E-2</v>
      </c>
      <c r="P42" s="257"/>
      <c r="Q42" s="257"/>
      <c r="R42" s="257">
        <f>SUM('[9]Ф ЭЭ  2014'!P12:P13,'[9]Ф ЭЭ  2014'!P15)/1000000</f>
        <v>2.7619999999999999E-2</v>
      </c>
      <c r="S42" s="257">
        <f t="shared" si="8"/>
        <v>5.8161999999999998E-2</v>
      </c>
    </row>
    <row r="43" spans="1:20" ht="32.25" customHeight="1">
      <c r="A43" s="258"/>
      <c r="B43" s="259" t="s">
        <v>152</v>
      </c>
      <c r="C43" s="258"/>
      <c r="D43" s="258"/>
      <c r="E43" s="247">
        <f>E35-E36</f>
        <v>0.51800000000000002</v>
      </c>
      <c r="F43" s="247">
        <f>'[9]ЭЭ за  13'!N16/1000000</f>
        <v>0.58581799999999995</v>
      </c>
      <c r="G43" s="247">
        <f>G35-G36</f>
        <v>0.5165806180000001</v>
      </c>
      <c r="H43" s="247">
        <f t="shared" ref="H43:I43" si="13">H35-H36</f>
        <v>0.29464708000000006</v>
      </c>
      <c r="I43" s="247">
        <f t="shared" si="13"/>
        <v>0.22193353800000004</v>
      </c>
      <c r="J43" s="247">
        <f>'[9]Произв.программа 2014 ЭЭ (рст)'!S34/1000</f>
        <v>0.51658400000000004</v>
      </c>
      <c r="K43" s="247"/>
      <c r="L43" s="247"/>
      <c r="M43" s="247">
        <f>'[9]Произв.программа 2014 ЭЭ (рст)'!T34/1000</f>
        <v>0.29500599999999999</v>
      </c>
      <c r="N43" s="247">
        <f>'[9]Произв.программа 2014 ЭЭ (рст)'!U34/1000</f>
        <v>0.221578</v>
      </c>
      <c r="O43" s="247">
        <f>'[9]Ф ЭЭ  2014'!N14/1000000</f>
        <v>0.55807200000000001</v>
      </c>
      <c r="P43" s="247"/>
      <c r="Q43" s="247"/>
      <c r="R43" s="247">
        <f>'[9]Ф ЭЭ  2014'!P14/1000000</f>
        <v>0.32878299999999999</v>
      </c>
      <c r="S43" s="247">
        <f t="shared" si="8"/>
        <v>0.22928900000000002</v>
      </c>
      <c r="T43" s="260"/>
    </row>
    <row r="44" spans="1:20" ht="21" customHeight="1">
      <c r="B44" s="180" t="s">
        <v>94</v>
      </c>
      <c r="O44" s="180" t="s">
        <v>155</v>
      </c>
    </row>
    <row r="45" spans="1:20" ht="27" customHeight="1">
      <c r="B45" s="261" t="s">
        <v>153</v>
      </c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 t="s">
        <v>95</v>
      </c>
    </row>
    <row r="46" spans="1:20" ht="27" customHeight="1"/>
    <row r="48" spans="1:20" ht="15.6">
      <c r="A48" s="262"/>
      <c r="B48" s="262"/>
    </row>
    <row r="49" spans="2:2" ht="15.6">
      <c r="B49" s="262"/>
    </row>
  </sheetData>
  <mergeCells count="1">
    <mergeCell ref="E4:M4"/>
  </mergeCells>
  <pageMargins left="0.31496062992125984" right="0.39370078740157483" top="0.51181102362204722" bottom="0.19685039370078741" header="0.23622047244094491" footer="0"/>
  <pageSetup paperSize="9" scale="8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Ф ЭЭ  2014</vt:lpstr>
      <vt:lpstr>Исполнение сметы  затрат</vt:lpstr>
      <vt:lpstr>Б ЭЭ 1.2.1.</vt:lpstr>
      <vt:lpstr>Лист1</vt:lpstr>
      <vt:lpstr>Лист2</vt:lpstr>
      <vt:lpstr>Лист3</vt:lpstr>
      <vt:lpstr>'Б ЭЭ 1.2.1.'!Заголовки_для_печати</vt:lpstr>
      <vt:lpstr>'Исполнение сметы  затрат'!Заголовки_для_печати</vt:lpstr>
      <vt:lpstr>'Б ЭЭ 1.2.1.'!Область_печати</vt:lpstr>
      <vt:lpstr>'Исполнение сметы  затрат'!Область_печати</vt:lpstr>
      <vt:lpstr>'Ф ЭЭ  2014'!Область_печати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2015-04-06T07:28:19Z</dcterms:modified>
</cp:coreProperties>
</file>